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fukuda\AppData\Local\Microsoft\Windows\INetCache\Content.Outlook\Z95ASQ2P\"/>
    </mc:Choice>
  </mc:AlternateContent>
  <xr:revisionPtr revIDLastSave="0" documentId="13_ncr:1_{0CC6F2D7-C88F-4F24-9DC7-F057BFE2CBBF}" xr6:coauthVersionLast="46" xr6:coauthVersionMax="46" xr10:uidLastSave="{00000000-0000-0000-0000-000000000000}"/>
  <workbookProtection workbookAlgorithmName="SHA-512" workbookHashValue="uY+FZet44KwwRzzgf28asg8C9rlz3Gdb08QRBlWn3FysA4E7vppL0GvseKmm8vNwAMF/EmdoyNNc8mzHZiqs0w==" workbookSaltValue="SYb9Z9T9D9l14IQ4FT9QBw==" workbookSpinCount="100000" lockStructure="1"/>
  <bookViews>
    <workbookView xWindow="-120" yWindow="-120" windowWidth="29040" windowHeight="15840" xr2:uid="{00000000-000D-0000-FFFF-FFFF00000000}"/>
  </bookViews>
  <sheets>
    <sheet name="CO2削減量" sheetId="1" r:id="rId1"/>
    <sheet name="機器一覧表 " sheetId="2" r:id="rId2"/>
    <sheet name="原単位" sheetId="3" state="hidden" r:id="rId3"/>
  </sheets>
  <definedNames>
    <definedName name="①LDPE_低密度ポリエチレン" localSheetId="2">CO2削減量!$AG$102:$AG$114</definedName>
    <definedName name="_xlnm.Print_Area" localSheetId="0">CO2削減量!$A$1:$I$40,CO2削減量!$J$42:$T$96</definedName>
    <definedName name="_xlnm.Print_Area" localSheetId="1">'機器一覧表 '!$C$1:$N$27</definedName>
    <definedName name="プラ種類">CO2削減量!$X$44:$Y$45</definedName>
    <definedName name="原単位">CO2削減量!$AG$102:$AG$113</definedName>
    <definedName name="原単位非">原単位!$B$3:$C$14</definedName>
    <definedName name="入力">原単位!$B$3:$B$14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1" i="1" l="1"/>
  <c r="U50" i="1"/>
  <c r="U49" i="1"/>
  <c r="U48" i="1"/>
  <c r="U47" i="1"/>
  <c r="R58" i="1" l="1"/>
  <c r="U66" i="1" l="1"/>
  <c r="T63" i="1" l="1"/>
  <c r="T62" i="1"/>
  <c r="T61" i="1"/>
  <c r="T60" i="1"/>
  <c r="T59" i="1"/>
  <c r="T58" i="1"/>
  <c r="R63" i="1"/>
  <c r="S63" i="1" s="1"/>
  <c r="U63" i="1" s="1"/>
  <c r="R62" i="1"/>
  <c r="S62" i="1" s="1"/>
  <c r="R61" i="1"/>
  <c r="S61" i="1" s="1"/>
  <c r="R60" i="1"/>
  <c r="S60" i="1" s="1"/>
  <c r="R59" i="1"/>
  <c r="M63" i="1"/>
  <c r="M62" i="1"/>
  <c r="M61" i="1"/>
  <c r="M60" i="1"/>
  <c r="M59" i="1"/>
  <c r="M58" i="1"/>
  <c r="M57" i="1"/>
  <c r="M56" i="1"/>
  <c r="M55" i="1"/>
  <c r="M54" i="1"/>
  <c r="C19" i="3"/>
  <c r="F19" i="3" s="1"/>
  <c r="F18" i="3"/>
  <c r="F17" i="3"/>
  <c r="U62" i="1" l="1"/>
  <c r="U61" i="1"/>
  <c r="U60" i="1"/>
  <c r="M53" i="1"/>
  <c r="M52" i="1"/>
  <c r="I69" i="1" l="1"/>
  <c r="I68" i="1"/>
  <c r="I67" i="1"/>
  <c r="I66" i="1"/>
  <c r="I65" i="1"/>
  <c r="I63" i="1"/>
  <c r="I62" i="1"/>
  <c r="I61" i="1"/>
  <c r="I60" i="1"/>
  <c r="I59" i="1"/>
  <c r="I58" i="1"/>
  <c r="AG113" i="1"/>
  <c r="AG112" i="1"/>
  <c r="AG111" i="1"/>
  <c r="AG110" i="1"/>
  <c r="AG109" i="1"/>
  <c r="AG108" i="1"/>
  <c r="AG107" i="1"/>
  <c r="AG106" i="1"/>
  <c r="AG105" i="1"/>
  <c r="AG104" i="1"/>
  <c r="AG103" i="1"/>
  <c r="AG102" i="1"/>
  <c r="Q89" i="1"/>
  <c r="Q86" i="1"/>
  <c r="Q85" i="1"/>
  <c r="R85" i="1"/>
  <c r="T52" i="1" l="1"/>
  <c r="M70" i="1"/>
  <c r="G27" i="1" l="1"/>
  <c r="R88" i="1" l="1"/>
  <c r="F12" i="1" l="1"/>
  <c r="T53" i="1"/>
  <c r="T54" i="1"/>
  <c r="T55" i="1"/>
  <c r="T56" i="1"/>
  <c r="T57" i="1"/>
  <c r="K85" i="1"/>
  <c r="L85" i="1"/>
  <c r="N85" i="1"/>
  <c r="O85" i="1"/>
  <c r="P85" i="1"/>
  <c r="K86" i="1"/>
  <c r="L86" i="1"/>
  <c r="N86" i="1"/>
  <c r="O86" i="1"/>
  <c r="P86" i="1"/>
  <c r="R86" i="1"/>
  <c r="K87" i="1"/>
  <c r="L87" i="1"/>
  <c r="N87" i="1"/>
  <c r="O87" i="1"/>
  <c r="P87" i="1"/>
  <c r="Q87" i="1"/>
  <c r="R87" i="1"/>
  <c r="K88" i="1"/>
  <c r="L88" i="1"/>
  <c r="N88" i="1"/>
  <c r="O88" i="1"/>
  <c r="P88" i="1"/>
  <c r="Q88" i="1"/>
  <c r="K89" i="1"/>
  <c r="L89" i="1"/>
  <c r="N89" i="1"/>
  <c r="O89" i="1"/>
  <c r="P89" i="1"/>
  <c r="R89" i="1"/>
  <c r="K90" i="1"/>
  <c r="L90" i="1"/>
  <c r="N90" i="1"/>
  <c r="O90" i="1"/>
  <c r="P90" i="1"/>
  <c r="Q90" i="1"/>
  <c r="R90" i="1"/>
  <c r="K91" i="1"/>
  <c r="L91" i="1"/>
  <c r="N91" i="1"/>
  <c r="O91" i="1"/>
  <c r="P91" i="1"/>
  <c r="Q91" i="1"/>
  <c r="R91" i="1"/>
  <c r="K92" i="1"/>
  <c r="L92" i="1"/>
  <c r="N92" i="1"/>
  <c r="O92" i="1"/>
  <c r="P92" i="1"/>
  <c r="Q92" i="1"/>
  <c r="R92" i="1"/>
  <c r="K93" i="1"/>
  <c r="L93" i="1"/>
  <c r="N93" i="1"/>
  <c r="O93" i="1"/>
  <c r="P93" i="1"/>
  <c r="Q93" i="1"/>
  <c r="R93" i="1"/>
  <c r="K94" i="1"/>
  <c r="L94" i="1"/>
  <c r="N94" i="1"/>
  <c r="O94" i="1"/>
  <c r="P94" i="1"/>
  <c r="Q94" i="1"/>
  <c r="R94" i="1"/>
  <c r="Y92" i="1" l="1"/>
  <c r="T46" i="1"/>
  <c r="N46" i="1"/>
  <c r="O46" i="1"/>
  <c r="Y89" i="1"/>
  <c r="S89" i="1" s="1"/>
  <c r="T89" i="1" s="1"/>
  <c r="AA89" i="1" s="1"/>
  <c r="Y91" i="1"/>
  <c r="Y93" i="1"/>
  <c r="S93" i="1" s="1"/>
  <c r="T93" i="1" s="1"/>
  <c r="Y94" i="1"/>
  <c r="S94" i="1" s="1"/>
  <c r="T94" i="1" s="1"/>
  <c r="P65" i="1"/>
  <c r="N65" i="1"/>
  <c r="O65" i="1"/>
  <c r="T65" i="1"/>
  <c r="E40" i="1"/>
  <c r="Y90" i="1"/>
  <c r="S90" i="1" s="1"/>
  <c r="T90" i="1" s="1"/>
  <c r="Y88" i="1"/>
  <c r="S88" i="1" s="1"/>
  <c r="T88" i="1" s="1"/>
  <c r="AA88" i="1" s="1"/>
  <c r="Y86" i="1"/>
  <c r="S86" i="1" s="1"/>
  <c r="T86" i="1" s="1"/>
  <c r="Y87" i="1"/>
  <c r="S87" i="1" s="1"/>
  <c r="T87" i="1" s="1"/>
  <c r="Y85" i="1"/>
  <c r="S85" i="1" s="1"/>
  <c r="T85" i="1" s="1"/>
  <c r="S92" i="1"/>
  <c r="T92" i="1" s="1"/>
  <c r="AA90" i="1"/>
  <c r="S58" i="1"/>
  <c r="S91" i="1"/>
  <c r="T91" i="1" s="1"/>
  <c r="S46" i="1" l="1"/>
  <c r="U46" i="1" s="1"/>
  <c r="AA87" i="1"/>
  <c r="S65" i="1"/>
  <c r="U58" i="1"/>
  <c r="AA85" i="1"/>
  <c r="Q54" i="1" s="1"/>
  <c r="U68" i="1"/>
  <c r="U67" i="1"/>
  <c r="U69" i="1"/>
  <c r="AA86" i="1"/>
  <c r="Q55" i="1" s="1"/>
  <c r="S95" i="1"/>
  <c r="S59" i="1"/>
  <c r="U59" i="1" s="1"/>
  <c r="Q56" i="1" l="1"/>
  <c r="S56" i="1" s="1"/>
  <c r="U56" i="1" s="1"/>
  <c r="Q57" i="1"/>
  <c r="S57" i="1" s="1"/>
  <c r="U57" i="1" s="1"/>
  <c r="U65" i="1"/>
  <c r="T73" i="1" s="1"/>
  <c r="Q53" i="1"/>
  <c r="S53" i="1" s="1"/>
  <c r="U53" i="1" s="1"/>
  <c r="Q52" i="1"/>
  <c r="S52" i="1" s="1"/>
  <c r="U52" i="1" s="1"/>
  <c r="S55" i="1"/>
  <c r="U55" i="1" s="1"/>
  <c r="T95" i="1"/>
  <c r="S54" i="1" l="1"/>
  <c r="U54" i="1" s="1"/>
  <c r="T71" i="1" s="1"/>
  <c r="T75" i="1" l="1"/>
  <c r="E36" i="1" l="1"/>
  <c r="E39" i="1" s="1"/>
</calcChain>
</file>

<file path=xl/sharedStrings.xml><?xml version="1.0" encoding="utf-8"?>
<sst xmlns="http://schemas.openxmlformats.org/spreadsheetml/2006/main" count="158" uniqueCount="99">
  <si>
    <t>工　　　程</t>
  </si>
  <si>
    <t>原単位　（kg-CO2/㎏）</t>
  </si>
  <si>
    <t>合　　計</t>
    <rPh sb="0" eb="1">
      <t>ゴウ</t>
    </rPh>
    <rPh sb="3" eb="4">
      <t>ケイ</t>
    </rPh>
    <phoneticPr fontId="1"/>
  </si>
  <si>
    <t>CO2排出量
(CO2-t/t)</t>
    <rPh sb="3" eb="5">
      <t>ハイシュツ</t>
    </rPh>
    <rPh sb="5" eb="6">
      <t>リョウ</t>
    </rPh>
    <phoneticPr fontId="1"/>
  </si>
  <si>
    <t>電力量
（割合無）</t>
    <rPh sb="0" eb="2">
      <t>デンリョク</t>
    </rPh>
    <rPh sb="2" eb="3">
      <t>リョウ</t>
    </rPh>
    <rPh sb="5" eb="7">
      <t>ワリアイ</t>
    </rPh>
    <rPh sb="7" eb="8">
      <t>ム</t>
    </rPh>
    <phoneticPr fontId="1"/>
  </si>
  <si>
    <t>電力量
(kWh/t)</t>
    <rPh sb="0" eb="2">
      <t>デンリョク</t>
    </rPh>
    <rPh sb="2" eb="3">
      <t>リョウ</t>
    </rPh>
    <phoneticPr fontId="1"/>
  </si>
  <si>
    <t>既設利用割合</t>
    <rPh sb="0" eb="2">
      <t>キセツ</t>
    </rPh>
    <rPh sb="2" eb="4">
      <t>リヨウ</t>
    </rPh>
    <rPh sb="4" eb="6">
      <t>ワリアイ</t>
    </rPh>
    <phoneticPr fontId="1"/>
  </si>
  <si>
    <t>インバータ制御</t>
    <rPh sb="5" eb="7">
      <t>セイギョ</t>
    </rPh>
    <phoneticPr fontId="1"/>
  </si>
  <si>
    <t>電動機容量</t>
    <rPh sb="0" eb="3">
      <t>デンドウキ</t>
    </rPh>
    <rPh sb="3" eb="5">
      <t>ヨウリョウ</t>
    </rPh>
    <phoneticPr fontId="1"/>
  </si>
  <si>
    <t>計画処理量</t>
    <rPh sb="0" eb="4">
      <t>ケイカクショリ</t>
    </rPh>
    <rPh sb="4" eb="5">
      <t>リョウ</t>
    </rPh>
    <phoneticPr fontId="1"/>
  </si>
  <si>
    <t>定格処理量</t>
    <rPh sb="0" eb="2">
      <t>テイカク</t>
    </rPh>
    <rPh sb="2" eb="4">
      <t>ショリ</t>
    </rPh>
    <rPh sb="4" eb="5">
      <t>リョウ</t>
    </rPh>
    <phoneticPr fontId="1"/>
  </si>
  <si>
    <t>機器名</t>
    <rPh sb="0" eb="2">
      <t>キキ</t>
    </rPh>
    <rPh sb="2" eb="3">
      <t>メイ</t>
    </rPh>
    <phoneticPr fontId="1"/>
  </si>
  <si>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1"/>
  </si>
  <si>
    <t>―</t>
    <phoneticPr fontId="1"/>
  </si>
  <si>
    <t>輸送</t>
    <rPh sb="0" eb="2">
      <t>ユソウ</t>
    </rPh>
    <phoneticPr fontId="1"/>
  </si>
  <si>
    <t>―</t>
    <phoneticPr fontId="1"/>
  </si>
  <si>
    <t>―</t>
    <phoneticPr fontId="1"/>
  </si>
  <si>
    <t>―</t>
    <phoneticPr fontId="1"/>
  </si>
  <si>
    <t>製造量</t>
    <rPh sb="0" eb="3">
      <t>セイゾウリョウ</t>
    </rPh>
    <phoneticPr fontId="1"/>
  </si>
  <si>
    <t>計</t>
    <rPh sb="0" eb="1">
      <t>ケイ</t>
    </rPh>
    <phoneticPr fontId="1"/>
  </si>
  <si>
    <t>CO2削減量及び費用対効果の算出シート</t>
    <rPh sb="3" eb="5">
      <t>サクゲン</t>
    </rPh>
    <rPh sb="5" eb="6">
      <t>リョウ</t>
    </rPh>
    <rPh sb="6" eb="7">
      <t>オヨ</t>
    </rPh>
    <rPh sb="8" eb="13">
      <t>ヒヨウタイコウカ</t>
    </rPh>
    <rPh sb="14" eb="16">
      <t>サンシュツ</t>
    </rPh>
    <phoneticPr fontId="1"/>
  </si>
  <si>
    <t>エネルギー起源ＣＯ2削減量による費用対効果</t>
    <rPh sb="10" eb="12">
      <t>サクゲン</t>
    </rPh>
    <rPh sb="12" eb="13">
      <t>リョウ</t>
    </rPh>
    <rPh sb="16" eb="21">
      <t>ヒヨウタイコウカ</t>
    </rPh>
    <phoneticPr fontId="1"/>
  </si>
  <si>
    <t>費用対効果（耐用年数９年）</t>
    <rPh sb="0" eb="5">
      <t>ヒヨウタイコウカ</t>
    </rPh>
    <rPh sb="6" eb="10">
      <t>タイヨウネンスウ</t>
    </rPh>
    <rPh sb="11" eb="12">
      <t>ネン</t>
    </rPh>
    <phoneticPr fontId="1"/>
  </si>
  <si>
    <t>エネルギー起源ＣＯ2削減量</t>
    <rPh sb="5" eb="7">
      <t>キゲン</t>
    </rPh>
    <rPh sb="10" eb="12">
      <t>サクゲン</t>
    </rPh>
    <rPh sb="12" eb="13">
      <t>リョウ</t>
    </rPh>
    <phoneticPr fontId="1"/>
  </si>
  <si>
    <t>年間のCO2削減量</t>
    <rPh sb="0" eb="2">
      <t>ネンカン</t>
    </rPh>
    <rPh sb="6" eb="8">
      <t>サクゲン</t>
    </rPh>
    <rPh sb="8" eb="9">
      <t>リョウ</t>
    </rPh>
    <phoneticPr fontId="1"/>
  </si>
  <si>
    <t>算出結果</t>
    <rPh sb="0" eb="2">
      <t>サンシュツ</t>
    </rPh>
    <rPh sb="2" eb="4">
      <t>ケッカ</t>
    </rPh>
    <phoneticPr fontId="1"/>
  </si>
  <si>
    <t>Ⅳ</t>
    <phoneticPr fontId="1"/>
  </si>
  <si>
    <r>
      <rPr>
        <b/>
        <sz val="11"/>
        <color theme="1"/>
        <rFont val="ＭＳ Ｐゴシック"/>
        <family val="3"/>
        <charset val="128"/>
        <scheme val="minor"/>
      </rPr>
      <t>補助対象経費支出予定額</t>
    </r>
    <r>
      <rPr>
        <sz val="11"/>
        <color theme="1"/>
        <rFont val="ＭＳ Ｐゴシック"/>
        <family val="2"/>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1"/>
  </si>
  <si>
    <t>費用対効果の入力</t>
    <rPh sb="0" eb="5">
      <t>ヒヨウタイコウカ</t>
    </rPh>
    <rPh sb="6" eb="8">
      <t>ニュウリョク</t>
    </rPh>
    <phoneticPr fontId="1"/>
  </si>
  <si>
    <t>Ⅲ</t>
    <phoneticPr fontId="1"/>
  </si>
  <si>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1"/>
  </si>
  <si>
    <t>合　　　　計</t>
    <rPh sb="0" eb="1">
      <t>ゴウ</t>
    </rPh>
    <rPh sb="5" eb="6">
      <t>ケイ</t>
    </rPh>
    <phoneticPr fontId="1"/>
  </si>
  <si>
    <t>インバータ制御の場合はプルダウンして〇を付けて下さい。</t>
    <rPh sb="5" eb="7">
      <t>セイギョ</t>
    </rPh>
    <rPh sb="8" eb="10">
      <t>バアイ</t>
    </rPh>
    <rPh sb="20" eb="21">
      <t>ツ</t>
    </rPh>
    <rPh sb="23" eb="24">
      <t>クダ</t>
    </rPh>
    <phoneticPr fontId="1"/>
  </si>
  <si>
    <t>Ⅱ</t>
    <phoneticPr fontId="1"/>
  </si>
  <si>
    <t>Ⅰ</t>
    <phoneticPr fontId="1"/>
  </si>
  <si>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1"/>
  </si>
  <si>
    <t>処理能力</t>
    <rPh sb="0" eb="2">
      <t>ショリ</t>
    </rPh>
    <rPh sb="2" eb="4">
      <t>ノウリョク</t>
    </rPh>
    <phoneticPr fontId="23"/>
  </si>
  <si>
    <t>定格容量</t>
    <rPh sb="0" eb="2">
      <t>テイカク</t>
    </rPh>
    <rPh sb="2" eb="4">
      <t>ヨウリョウ</t>
    </rPh>
    <phoneticPr fontId="1"/>
  </si>
  <si>
    <t>ﾒｰｶｰ</t>
    <phoneticPr fontId="23"/>
  </si>
  <si>
    <t>型式</t>
    <rPh sb="0" eb="2">
      <t>カタシキ</t>
    </rPh>
    <phoneticPr fontId="23"/>
  </si>
  <si>
    <t>既設設備の利用割合</t>
    <rPh sb="0" eb="2">
      <t>キセツ</t>
    </rPh>
    <rPh sb="2" eb="4">
      <t>セツビ</t>
    </rPh>
    <rPh sb="5" eb="7">
      <t>リヨウ</t>
    </rPh>
    <rPh sb="7" eb="9">
      <t>ワリアイ</t>
    </rPh>
    <phoneticPr fontId="1"/>
  </si>
  <si>
    <t>計画処理量</t>
    <rPh sb="0" eb="2">
      <t>ケイカク</t>
    </rPh>
    <rPh sb="2" eb="4">
      <t>ショリ</t>
    </rPh>
    <rPh sb="4" eb="5">
      <t>リョウ</t>
    </rPh>
    <phoneticPr fontId="1"/>
  </si>
  <si>
    <t>仕様 （処理能力を含む）</t>
    <rPh sb="0" eb="2">
      <t>シヨウ</t>
    </rPh>
    <rPh sb="4" eb="6">
      <t>ショリ</t>
    </rPh>
    <rPh sb="6" eb="8">
      <t>ノウリョク</t>
    </rPh>
    <rPh sb="9" eb="10">
      <t>フク</t>
    </rPh>
    <phoneticPr fontId="23"/>
  </si>
  <si>
    <t>既設</t>
    <rPh sb="0" eb="2">
      <t>キセツ</t>
    </rPh>
    <phoneticPr fontId="1"/>
  </si>
  <si>
    <t>インバータ</t>
    <phoneticPr fontId="1"/>
  </si>
  <si>
    <t>基数</t>
    <rPh sb="0" eb="2">
      <t>キスウ</t>
    </rPh>
    <phoneticPr fontId="23"/>
  </si>
  <si>
    <t>機能・目的</t>
    <rPh sb="0" eb="2">
      <t>キノウ</t>
    </rPh>
    <rPh sb="3" eb="5">
      <t>モクテキ</t>
    </rPh>
    <phoneticPr fontId="23"/>
  </si>
  <si>
    <t>設備機器一覧表</t>
    <rPh sb="0" eb="2">
      <t>セツビ</t>
    </rPh>
    <rPh sb="2" eb="4">
      <t>キキ</t>
    </rPh>
    <rPh sb="4" eb="6">
      <t>イチラン</t>
    </rPh>
    <rPh sb="6" eb="7">
      <t>ヒョウ</t>
    </rPh>
    <phoneticPr fontId="23"/>
  </si>
  <si>
    <t>原料製造</t>
    <phoneticPr fontId="1"/>
  </si>
  <si>
    <t>二酸化炭素の排出量原単位　（t-CO2/t）</t>
    <rPh sb="0" eb="5">
      <t>ニサンカタンソ</t>
    </rPh>
    <rPh sb="6" eb="8">
      <t>ハイシュツ</t>
    </rPh>
    <rPh sb="8" eb="9">
      <t>リョウ</t>
    </rPh>
    <rPh sb="9" eb="12">
      <t>ゲンタンイ</t>
    </rPh>
    <phoneticPr fontId="1"/>
  </si>
  <si>
    <t>総排出量(t-CO2)</t>
    <rPh sb="0" eb="1">
      <t>ソウ</t>
    </rPh>
    <rPh sb="1" eb="3">
      <t>ハイシュツ</t>
    </rPh>
    <rPh sb="3" eb="4">
      <t>リョウ</t>
    </rPh>
    <phoneticPr fontId="1"/>
  </si>
  <si>
    <t>CO2排出量
(t-CO2/t)</t>
    <rPh sb="3" eb="5">
      <t>ハイシュツ</t>
    </rPh>
    <rPh sb="5" eb="6">
      <t>リョウ</t>
    </rPh>
    <phoneticPr fontId="1"/>
  </si>
  <si>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1"/>
  </si>
  <si>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1"/>
  </si>
  <si>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1"/>
  </si>
  <si>
    <r>
      <rPr>
        <b/>
        <sz val="11"/>
        <color theme="1"/>
        <rFont val="ＭＳ Ｐゴシック"/>
        <family val="3"/>
        <charset val="128"/>
        <scheme val="minor"/>
      </rPr>
      <t>増加量（トン／年）</t>
    </r>
    <r>
      <rPr>
        <sz val="11"/>
        <color theme="1"/>
        <rFont val="ＭＳ Ｐゴシック"/>
        <family val="2"/>
        <charset val="128"/>
        <scheme val="minor"/>
      </rPr>
      <t xml:space="preserve">
（年間増加量をトンで
数値を記入して下さい）</t>
    </r>
    <rPh sb="0" eb="2">
      <t>ゾウカ</t>
    </rPh>
    <rPh sb="2" eb="3">
      <t>リョウ</t>
    </rPh>
    <rPh sb="7" eb="8">
      <t>ネン</t>
    </rPh>
    <rPh sb="11" eb="13">
      <t>ネンカン</t>
    </rPh>
    <rPh sb="13" eb="15">
      <t>ゾウカ</t>
    </rPh>
    <rPh sb="15" eb="16">
      <t>リョウ</t>
    </rPh>
    <rPh sb="21" eb="23">
      <t>スウチ</t>
    </rPh>
    <rPh sb="24" eb="26">
      <t>キニュウ</t>
    </rPh>
    <rPh sb="28" eb="29">
      <t>クダ</t>
    </rPh>
    <phoneticPr fontId="1"/>
  </si>
  <si>
    <t>※排出係数＝0.470㎏-CO2/kWh</t>
    <rPh sb="1" eb="3">
      <t>ハイシュツ</t>
    </rPh>
    <rPh sb="3" eb="5">
      <t>ケイスウ</t>
    </rPh>
    <phoneticPr fontId="1"/>
  </si>
  <si>
    <t>合　　　計</t>
    <rPh sb="0" eb="1">
      <t>ゴウ</t>
    </rPh>
    <rPh sb="4" eb="5">
      <t>ケイ</t>
    </rPh>
    <phoneticPr fontId="1"/>
  </si>
  <si>
    <t>※　IDEA　資料非公開</t>
    <rPh sb="7" eb="9">
      <t>シリョウ</t>
    </rPh>
    <rPh sb="9" eb="12">
      <t>ヒコウカイ</t>
    </rPh>
    <phoneticPr fontId="1"/>
  </si>
  <si>
    <r>
      <t xml:space="preserve">ライン
</t>
    </r>
    <r>
      <rPr>
        <sz val="8"/>
        <color theme="1"/>
        <rFont val="ＭＳ Ｐゴシック"/>
        <family val="3"/>
        <charset val="128"/>
        <scheme val="minor"/>
      </rPr>
      <t>ＮＯ</t>
    </r>
    <phoneticPr fontId="1"/>
  </si>
  <si>
    <t>※削減量の計算にはＩＤＥＡデータを使用</t>
    <rPh sb="1" eb="3">
      <t>サクゲン</t>
    </rPh>
    <rPh sb="3" eb="4">
      <t>リョウ</t>
    </rPh>
    <rPh sb="5" eb="7">
      <t>ケイサン</t>
    </rPh>
    <rPh sb="17" eb="19">
      <t>シヨウ</t>
    </rPh>
    <phoneticPr fontId="1"/>
  </si>
  <si>
    <t>○</t>
    <phoneticPr fontId="1"/>
  </si>
  <si>
    <r>
      <t>ライン</t>
    </r>
    <r>
      <rPr>
        <sz val="8"/>
        <color theme="1"/>
        <rFont val="ＭＳ Ｐゴシック"/>
        <family val="3"/>
        <charset val="128"/>
        <scheme val="minor"/>
      </rPr>
      <t>ＮＯ</t>
    </r>
    <phoneticPr fontId="1"/>
  </si>
  <si>
    <t>再生素材等増加量の費用対効果</t>
    <rPh sb="0" eb="4">
      <t>サイセイソザイ</t>
    </rPh>
    <rPh sb="4" eb="5">
      <t>トウ</t>
    </rPh>
    <rPh sb="5" eb="7">
      <t>ゾウカ</t>
    </rPh>
    <rPh sb="7" eb="8">
      <t>リョウ</t>
    </rPh>
    <rPh sb="9" eb="14">
      <t>ヒヨウタイコウカ</t>
    </rPh>
    <phoneticPr fontId="1"/>
  </si>
  <si>
    <t>現状</t>
    <rPh sb="0" eb="2">
      <t>ゲンジョウ</t>
    </rPh>
    <phoneticPr fontId="1"/>
  </si>
  <si>
    <t>収集運搬</t>
    <rPh sb="0" eb="4">
      <t>シュウシュウウンパン</t>
    </rPh>
    <phoneticPr fontId="1"/>
  </si>
  <si>
    <t>太陽光パネル</t>
    <rPh sb="0" eb="3">
      <t>タイヨウコウ</t>
    </rPh>
    <phoneticPr fontId="1"/>
  </si>
  <si>
    <t>再生量の入力</t>
    <rPh sb="0" eb="2">
      <t>サイセイ</t>
    </rPh>
    <rPh sb="2" eb="3">
      <t>リョウ</t>
    </rPh>
    <rPh sb="4" eb="6">
      <t>ニュウリョク</t>
    </rPh>
    <phoneticPr fontId="1"/>
  </si>
  <si>
    <t>埋立処理サービス、産廃</t>
    <rPh sb="0" eb="2">
      <t>ウメタテ</t>
    </rPh>
    <rPh sb="2" eb="4">
      <t>ショリ</t>
    </rPh>
    <rPh sb="9" eb="11">
      <t>サンパイ</t>
    </rPh>
    <phoneticPr fontId="1"/>
  </si>
  <si>
    <t>t-CO2</t>
    <phoneticPr fontId="1"/>
  </si>
  <si>
    <t>距離</t>
    <rPh sb="0" eb="2">
      <t>キョリ</t>
    </rPh>
    <phoneticPr fontId="1"/>
  </si>
  <si>
    <t>運搬</t>
    <rPh sb="0" eb="2">
      <t>ウンパン</t>
    </rPh>
    <phoneticPr fontId="1"/>
  </si>
  <si>
    <t>（C)</t>
    <phoneticPr fontId="1"/>
  </si>
  <si>
    <t>(A)+（B)</t>
    <phoneticPr fontId="1"/>
  </si>
  <si>
    <t>(A)+（B)-(C)</t>
    <phoneticPr fontId="1"/>
  </si>
  <si>
    <t>tkm</t>
    <phoneticPr fontId="1"/>
  </si>
  <si>
    <t>トラック輸送 ４ｔ ５０％</t>
    <rPh sb="4" eb="6">
      <t>ユソウ</t>
    </rPh>
    <phoneticPr fontId="1"/>
  </si>
  <si>
    <t>トラック輸送 １０ｔ ７５％</t>
    <rPh sb="4" eb="6">
      <t>ユソウ</t>
    </rPh>
    <phoneticPr fontId="1"/>
  </si>
  <si>
    <t>再生材
製造</t>
    <rPh sb="0" eb="2">
      <t>サイセイ</t>
    </rPh>
    <rPh sb="2" eb="3">
      <t>ザイ</t>
    </rPh>
    <rPh sb="4" eb="6">
      <t>セイゾウ</t>
    </rPh>
    <phoneticPr fontId="1"/>
  </si>
  <si>
    <t>新規材
製造</t>
    <rPh sb="0" eb="2">
      <t>シンキ</t>
    </rPh>
    <rPh sb="2" eb="3">
      <t>ザイ</t>
    </rPh>
    <rPh sb="4" eb="6">
      <t>セイゾウ</t>
    </rPh>
    <phoneticPr fontId="1"/>
  </si>
  <si>
    <t>①再生ガラスカレット</t>
    <rPh sb="1" eb="3">
      <t>サイセイ</t>
    </rPh>
    <phoneticPr fontId="1"/>
  </si>
  <si>
    <t>②高純度アルミニウム地金</t>
    <rPh sb="1" eb="4">
      <t>コウジュンド</t>
    </rPh>
    <rPh sb="10" eb="12">
      <t>ジガネ</t>
    </rPh>
    <phoneticPr fontId="1"/>
  </si>
  <si>
    <t xml:space="preserve">CO2削減量及び費用対効果の入力シート（太陽光パネルリサイクル設備導入事業） </t>
    <rPh sb="3" eb="5">
      <t>サクゲン</t>
    </rPh>
    <rPh sb="5" eb="6">
      <t>リョウ</t>
    </rPh>
    <rPh sb="6" eb="7">
      <t>オヨ</t>
    </rPh>
    <rPh sb="8" eb="13">
      <t>ヒヨウタイコウカ</t>
    </rPh>
    <rPh sb="14" eb="16">
      <t>ニュウリョク</t>
    </rPh>
    <rPh sb="20" eb="23">
      <t>タイヨウコウ</t>
    </rPh>
    <rPh sb="31" eb="33">
      <t>セツビ</t>
    </rPh>
    <rPh sb="33" eb="35">
      <t>ドウニュウ</t>
    </rPh>
    <rPh sb="35" eb="37">
      <t>ジギョウ</t>
    </rPh>
    <phoneticPr fontId="1"/>
  </si>
  <si>
    <t>リサイクルに必要な電力量の入力</t>
    <rPh sb="6" eb="8">
      <t>ヒツヨウ</t>
    </rPh>
    <rPh sb="9" eb="12">
      <t>デンリョクリョウ</t>
    </rPh>
    <rPh sb="13" eb="15">
      <t>ニュウリョク</t>
    </rPh>
    <phoneticPr fontId="1"/>
  </si>
  <si>
    <t>③銅再生地金、銅合金</t>
    <rPh sb="1" eb="2">
      <t>ドウ</t>
    </rPh>
    <rPh sb="2" eb="4">
      <t>サイセイ</t>
    </rPh>
    <rPh sb="4" eb="6">
      <t>ジガネ</t>
    </rPh>
    <rPh sb="7" eb="10">
      <t>ドウゴウキン</t>
    </rPh>
    <phoneticPr fontId="1"/>
  </si>
  <si>
    <t>④銀再生地金、銀合金</t>
    <rPh sb="1" eb="2">
      <t>ギン</t>
    </rPh>
    <rPh sb="2" eb="4">
      <t>サイセイ</t>
    </rPh>
    <rPh sb="4" eb="6">
      <t>ジガネ</t>
    </rPh>
    <rPh sb="7" eb="8">
      <t>ギン</t>
    </rPh>
    <rPh sb="8" eb="10">
      <t>ゴウキン</t>
    </rPh>
    <phoneticPr fontId="1"/>
  </si>
  <si>
    <t>解体・分離</t>
    <rPh sb="0" eb="2">
      <t>カイタイ</t>
    </rPh>
    <rPh sb="3" eb="5">
      <t>ブンリ</t>
    </rPh>
    <phoneticPr fontId="1"/>
  </si>
  <si>
    <t>埋立</t>
    <rPh sb="0" eb="1">
      <t>ウ</t>
    </rPh>
    <rPh sb="1" eb="2">
      <t>タ</t>
    </rPh>
    <phoneticPr fontId="1"/>
  </si>
  <si>
    <t>運搬・処分　A</t>
    <rPh sb="0" eb="2">
      <t>ウンパン</t>
    </rPh>
    <rPh sb="3" eb="5">
      <t>ショブン</t>
    </rPh>
    <phoneticPr fontId="1"/>
  </si>
  <si>
    <t>事業実施後 　C</t>
    <rPh sb="0" eb="5">
      <t>ジギョウジッシゴ</t>
    </rPh>
    <phoneticPr fontId="1"/>
  </si>
  <si>
    <t>新規素材製造　　　　</t>
    <rPh sb="0" eb="2">
      <t>シンキ</t>
    </rPh>
    <rPh sb="2" eb="4">
      <t>ソザイ</t>
    </rPh>
    <rPh sb="4" eb="6">
      <t>セイゾウ</t>
    </rPh>
    <phoneticPr fontId="1"/>
  </si>
  <si>
    <t>新規素材 　B</t>
    <rPh sb="0" eb="2">
      <t>シンキ</t>
    </rPh>
    <rPh sb="2" eb="4">
      <t>ソザイ</t>
    </rPh>
    <phoneticPr fontId="1"/>
  </si>
  <si>
    <t>解体・分離　　　計</t>
    <rPh sb="0" eb="2">
      <t>カイタイ</t>
    </rPh>
    <rPh sb="3" eb="5">
      <t>ブンリ</t>
    </rPh>
    <rPh sb="8" eb="9">
      <t>ケイ</t>
    </rPh>
    <phoneticPr fontId="1"/>
  </si>
  <si>
    <t>運搬・処分　　　計</t>
    <rPh sb="0" eb="2">
      <t>ウンパン</t>
    </rPh>
    <rPh sb="4" eb="5">
      <t>ブン</t>
    </rPh>
    <phoneticPr fontId="1"/>
  </si>
  <si>
    <t>CO２排出量</t>
    <rPh sb="3" eb="5">
      <t>ハイシュツ</t>
    </rPh>
    <rPh sb="5" eb="6">
      <t>リョウ</t>
    </rPh>
    <phoneticPr fontId="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</si>
  <si>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（分離装置などの名称を記入して下さい）</t>
    </r>
    <rPh sb="0" eb="2">
      <t>キキ</t>
    </rPh>
    <rPh sb="2" eb="3">
      <t>メイ</t>
    </rPh>
    <rPh sb="5" eb="7">
      <t>ブンリ</t>
    </rPh>
    <rPh sb="7" eb="9">
      <t>ソウチ</t>
    </rPh>
    <rPh sb="12" eb="14">
      <t>メイショウ</t>
    </rPh>
    <rPh sb="15" eb="17">
      <t>キニュウ</t>
    </rPh>
    <rPh sb="19" eb="20">
      <t>クダ</t>
    </rPh>
    <phoneticPr fontId="1"/>
  </si>
  <si>
    <t>既設設備において、今回のリサイクルの割合を入れてください。</t>
    <rPh sb="0" eb="2">
      <t>キセツ</t>
    </rPh>
    <rPh sb="2" eb="4">
      <t>セツビ</t>
    </rPh>
    <rPh sb="9" eb="11">
      <t>コンカイ</t>
    </rPh>
    <rPh sb="18" eb="20">
      <t>ワリアイ</t>
    </rPh>
    <rPh sb="21" eb="22">
      <t>イ</t>
    </rPh>
    <phoneticPr fontId="1"/>
  </si>
  <si>
    <r>
      <rPr>
        <b/>
        <sz val="11"/>
        <color theme="1"/>
        <rFont val="ＭＳ Ｐゴシック"/>
        <family val="3"/>
        <charset val="128"/>
        <scheme val="minor"/>
      </rPr>
      <t>リサイクル品名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5" eb="6">
      <t>ヒン</t>
    </rPh>
    <rPh sb="6" eb="7">
      <t>メイ</t>
    </rPh>
    <rPh sb="9" eb="11">
      <t>カキ</t>
    </rPh>
    <rPh sb="12" eb="13">
      <t>ワク</t>
    </rPh>
    <rPh sb="23" eb="25">
      <t>センタク</t>
    </rPh>
    <rPh sb="27" eb="28">
      <t>クダ</t>
    </rPh>
    <phoneticPr fontId="1"/>
  </si>
  <si>
    <t>※様式３の「脱炭素社会のための資源循環高度化設備導入促進事業に要する経費内訳」より転記してください。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</si>
</sst>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00_);[Red]\(#,##0.000\)"/>
    <numFmt numFmtId="177" formatCode="#,##0.0_);[Red]\(#,##0.0\)"/>
    <numFmt numFmtId="178" formatCode="#,##0_ "/>
    <numFmt numFmtId="179" formatCode="0.0_ "/>
    <numFmt numFmtId="180" formatCode="0.00_ "/>
    <numFmt numFmtId="181" formatCode="#,###\ &quot;CO2-t/t&quot;"/>
    <numFmt numFmtId="182" formatCode="#,###\ \ &quot;円／CO2-t&quot;"/>
    <numFmt numFmtId="183" formatCode="#,###\ &quot;CO2-t&quot;"/>
    <numFmt numFmtId="184" formatCode="#,###&quot;円&quot;"/>
    <numFmt numFmtId="185" formatCode="#,##0.0&quot;ｋW&quot;"/>
    <numFmt numFmtId="186" formatCode="#,##0.00&quot;トン/ｈ&quot;"/>
    <numFmt numFmtId="187" formatCode="0.00_);[Red]\(0.00\)"/>
    <numFmt numFmtId="188" formatCode="#,###\ &quot;円 ／ t　&quot;"/>
    <numFmt numFmtId="189" formatCode="#,###.00&quot;トン&quot;"/>
    <numFmt numFmtId="190" formatCode="#,##0.00&quot;トン&quot;"/>
    <numFmt numFmtId="191" formatCode="##,##0.00&quot;Kg&quot;"/>
    <numFmt numFmtId="192" formatCode="#,###.0&quot;トン&quot;"/>
    <numFmt numFmtId="193" formatCode="#,###\ &quot;円／CO2-t&quot;"/>
    <numFmt numFmtId="194" formatCode="0.0000_);[Red]\(0.0000\)"/>
    <numFmt numFmtId="195" formatCode="#,##0.0_ "/>
    <numFmt numFmtId="196" formatCode="#,##0.0&quot;km&quot;"/>
    <numFmt numFmtId="197" formatCode="#,##0.00_ "/>
  </numFmts>
  <fonts count="48" x14ac:knownFonts="1">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0.5"/>
      <color rgb="FF000000"/>
      <name val="ＭＳ Ｐゴシック"/>
      <family val="3"/>
      <charset val="128"/>
    </font>
    <font>
      <sz val="11"/>
      <color rgb="FF000000"/>
      <name val="ＭＳ Ｐゴシック"/>
      <family val="3"/>
      <charset val="128"/>
    </font>
    <font>
      <sz val="11"/>
      <color theme="1"/>
      <name val="ＭＳ Ｐゴシック"/>
      <family val="3"/>
      <charset val="128"/>
      <scheme val="minor"/>
    </font>
    <font>
      <sz val="10.5"/>
      <color theme="1"/>
      <name val="Century"/>
      <family val="1"/>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6"/>
      <color theme="1"/>
      <name val="HGP創英ﾌﾟﾚｾﾞﾝｽEB"/>
      <family val="1"/>
      <charset val="128"/>
    </font>
    <font>
      <b/>
      <sz val="14"/>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0.5"/>
      <color theme="1"/>
      <name val="ＭＳ ゴシック"/>
      <family val="3"/>
      <charset val="128"/>
    </font>
    <font>
      <sz val="11"/>
      <color rgb="FFFF0000"/>
      <name val="ＭＳ ゴシック"/>
      <family val="3"/>
      <charset val="128"/>
    </font>
    <font>
      <sz val="11"/>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5"/>
      <name val="ＭＳ ゴシック"/>
      <family val="3"/>
      <charset val="128"/>
    </font>
    <font>
      <b/>
      <sz val="11"/>
      <name val="ＭＳ Ｐゴシック"/>
      <family val="3"/>
      <charset val="128"/>
      <scheme val="minor"/>
    </font>
    <font>
      <sz val="12"/>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6"/>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theme="0"/>
      <name val="ＭＳ Ｐゴシック"/>
      <family val="2"/>
      <charset val="128"/>
      <scheme val="minor"/>
    </font>
    <font>
      <b/>
      <sz val="16"/>
      <color theme="1"/>
      <name val="ＭＳ Ｐゴシック"/>
      <family val="3"/>
      <charset val="128"/>
      <scheme val="minor"/>
    </font>
    <font>
      <sz val="14"/>
      <color theme="1"/>
      <name val="HGP創英ﾌﾟﾚｾﾞﾝｽEB"/>
      <family val="1"/>
      <charset val="128"/>
    </font>
    <font>
      <sz val="16"/>
      <color theme="1"/>
      <name val="ＭＳ Ｐゴシック"/>
      <family val="2"/>
      <charset val="128"/>
      <scheme val="minor"/>
    </font>
    <font>
      <sz val="11"/>
      <color theme="1"/>
      <name val="ＭＳ ゴシック"/>
      <family val="3"/>
      <charset val="128"/>
    </font>
    <font>
      <sz val="14"/>
      <color theme="0"/>
      <name val="ＭＳ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0" fontId="19" fillId="0" borderId="0">
      <alignment vertical="center"/>
    </xf>
    <xf numFmtId="0" fontId="19" fillId="0" borderId="0"/>
  </cellStyleXfs>
  <cellXfs count="289">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178" fontId="0" fillId="0" borderId="1" xfId="0" applyNumberFormat="1" applyBorder="1">
      <alignment vertical="center"/>
    </xf>
    <xf numFmtId="177" fontId="0" fillId="0" borderId="1" xfId="0" applyNumberFormat="1" applyFill="1" applyBorder="1" applyAlignment="1">
      <alignment vertical="center"/>
    </xf>
    <xf numFmtId="179" fontId="0" fillId="0" borderId="1" xfId="0" applyNumberFormat="1" applyBorder="1">
      <alignment vertical="center"/>
    </xf>
    <xf numFmtId="0" fontId="2" fillId="0" borderId="1" xfId="0" applyNumberFormat="1" applyFont="1"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3" fillId="0" borderId="0" xfId="0" applyFont="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80" fontId="0" fillId="0" borderId="0" xfId="0" applyNumberFormat="1" applyBorder="1">
      <alignment vertical="center"/>
    </xf>
    <xf numFmtId="0" fontId="6" fillId="0" borderId="0" xfId="0" applyFont="1" applyBorder="1" applyAlignment="1">
      <alignment vertical="center" wrapText="1"/>
    </xf>
    <xf numFmtId="0" fontId="6" fillId="0" borderId="0" xfId="0" applyFont="1" applyBorder="1" applyAlignment="1">
      <alignment horizontal="justify" vertical="center"/>
    </xf>
    <xf numFmtId="178" fontId="7" fillId="0" borderId="0" xfId="0" applyNumberFormat="1" applyFont="1" applyBorder="1" applyAlignment="1">
      <alignment horizontal="right" vertical="center"/>
    </xf>
    <xf numFmtId="180" fontId="7" fillId="0" borderId="0"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center" vertical="center"/>
    </xf>
    <xf numFmtId="0" fontId="0" fillId="0" borderId="0" xfId="0" applyBorder="1" applyAlignment="1">
      <alignment vertical="center" wrapText="1"/>
    </xf>
    <xf numFmtId="0" fontId="5" fillId="0" borderId="13" xfId="0" applyFont="1" applyFill="1" applyBorder="1" applyAlignment="1">
      <alignment horizontal="center" vertical="center"/>
    </xf>
    <xf numFmtId="0" fontId="0" fillId="0" borderId="11" xfId="0" applyBorder="1" applyAlignment="1">
      <alignment vertical="center"/>
    </xf>
    <xf numFmtId="0" fontId="11" fillId="0" borderId="0" xfId="0" applyFont="1" applyBorder="1" applyAlignment="1">
      <alignment vertical="center" wrapText="1"/>
    </xf>
    <xf numFmtId="181" fontId="13" fillId="0" borderId="0" xfId="0" applyNumberFormat="1" applyFont="1" applyBorder="1" applyAlignment="1">
      <alignment horizontal="left" vertical="center" indent="1"/>
    </xf>
    <xf numFmtId="182" fontId="14" fillId="0" borderId="0" xfId="0" applyNumberFormat="1" applyFont="1" applyBorder="1" applyAlignment="1">
      <alignment vertical="center" wrapText="1"/>
    </xf>
    <xf numFmtId="181" fontId="13" fillId="0" borderId="0" xfId="0" applyNumberFormat="1" applyFont="1" applyBorder="1" applyAlignment="1">
      <alignment horizontal="right" vertical="center" indent="1"/>
    </xf>
    <xf numFmtId="185" fontId="16" fillId="0" borderId="4" xfId="0" applyNumberFormat="1" applyFont="1" applyBorder="1" applyAlignment="1">
      <alignment horizontal="right" vertical="center" indent="1"/>
    </xf>
    <xf numFmtId="0" fontId="16" fillId="0" borderId="1" xfId="0" applyFont="1" applyBorder="1" applyAlignment="1">
      <alignment horizontal="center" vertical="center"/>
    </xf>
    <xf numFmtId="180"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Protection="1">
      <alignment vertical="center"/>
      <protection locked="0"/>
    </xf>
    <xf numFmtId="18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85" fontId="16" fillId="0" borderId="1" xfId="0" applyNumberFormat="1" applyFont="1" applyBorder="1" applyAlignment="1" applyProtection="1">
      <alignment horizontal="right" vertical="center" indent="1"/>
      <protection locked="0"/>
    </xf>
    <xf numFmtId="186" fontId="16" fillId="0" borderId="1" xfId="0" applyNumberFormat="1" applyFont="1" applyBorder="1" applyAlignment="1" applyProtection="1">
      <alignment horizontal="right" vertical="center" indent="1"/>
      <protection locked="0"/>
    </xf>
    <xf numFmtId="180" fontId="0" fillId="0" borderId="15" xfId="0" applyNumberForma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7" fillId="0" borderId="14" xfId="0" applyFont="1" applyBorder="1" applyAlignment="1">
      <alignment vertical="center" wrapText="1"/>
    </xf>
    <xf numFmtId="0" fontId="5" fillId="0" borderId="14" xfId="0" applyFont="1" applyBorder="1" applyAlignment="1">
      <alignment horizontal="center" vertical="center" wrapText="1"/>
    </xf>
    <xf numFmtId="0" fontId="19" fillId="0" borderId="0" xfId="1" applyFont="1">
      <alignment vertical="center"/>
    </xf>
    <xf numFmtId="0" fontId="19" fillId="0" borderId="0" xfId="1" applyFont="1" applyBorder="1">
      <alignment vertical="center"/>
    </xf>
    <xf numFmtId="0" fontId="19" fillId="0" borderId="1" xfId="1" applyFont="1" applyBorder="1">
      <alignment vertical="center"/>
    </xf>
    <xf numFmtId="179" fontId="19" fillId="0" borderId="1" xfId="1" applyNumberFormat="1" applyFont="1" applyBorder="1">
      <alignment vertical="center"/>
    </xf>
    <xf numFmtId="0" fontId="19" fillId="0" borderId="1" xfId="1" applyFont="1" applyBorder="1" applyAlignment="1">
      <alignment horizontal="center" vertical="center"/>
    </xf>
    <xf numFmtId="0" fontId="19" fillId="0" borderId="0" xfId="1" applyFont="1" applyFill="1" applyBorder="1">
      <alignment vertical="center"/>
    </xf>
    <xf numFmtId="0" fontId="20" fillId="0" borderId="1" xfId="1" applyFont="1" applyBorder="1" applyAlignment="1">
      <alignment horizontal="center" vertical="center"/>
    </xf>
    <xf numFmtId="0" fontId="20" fillId="0" borderId="1" xfId="1" applyFont="1" applyBorder="1">
      <alignment vertical="center"/>
    </xf>
    <xf numFmtId="0" fontId="21" fillId="0" borderId="0" xfId="1" applyFont="1" applyFill="1" applyBorder="1">
      <alignment vertical="center"/>
    </xf>
    <xf numFmtId="0" fontId="21" fillId="0" borderId="0" xfId="1" applyFont="1" applyFill="1" applyBorder="1" applyAlignment="1">
      <alignment horizontal="center" vertical="center"/>
    </xf>
    <xf numFmtId="0" fontId="20" fillId="0" borderId="0" xfId="1" applyFont="1">
      <alignment vertical="center"/>
    </xf>
    <xf numFmtId="0" fontId="21" fillId="0" borderId="0" xfId="1" applyFont="1" applyBorder="1">
      <alignment vertical="center"/>
    </xf>
    <xf numFmtId="179" fontId="20" fillId="0" borderId="1" xfId="1" applyNumberFormat="1" applyFont="1" applyBorder="1" applyAlignment="1">
      <alignment horizontal="center" vertical="center"/>
    </xf>
    <xf numFmtId="0" fontId="21" fillId="0" borderId="0" xfId="2" applyFont="1" applyFill="1" applyBorder="1" applyAlignment="1">
      <alignment horizontal="left" vertical="center"/>
    </xf>
    <xf numFmtId="179" fontId="20" fillId="0" borderId="1" xfId="1" applyNumberFormat="1" applyFont="1" applyBorder="1">
      <alignment vertical="center"/>
    </xf>
    <xf numFmtId="0" fontId="22" fillId="0" borderId="0" xfId="1" applyFont="1" applyBorder="1" applyAlignment="1">
      <alignment horizontal="center" vertical="center" shrinkToFit="1"/>
    </xf>
    <xf numFmtId="0" fontId="22" fillId="0" borderId="0" xfId="1" applyFont="1" applyFill="1" applyBorder="1" applyAlignment="1">
      <alignment horizontal="center" vertical="center"/>
    </xf>
    <xf numFmtId="0" fontId="22" fillId="0" borderId="0" xfId="1" applyFont="1" applyFill="1" applyBorder="1" applyAlignment="1">
      <alignment vertical="center"/>
    </xf>
    <xf numFmtId="0" fontId="22" fillId="0" borderId="0" xfId="1" applyFont="1" applyFill="1" applyBorder="1" applyAlignment="1">
      <alignment horizontal="center" vertical="center" wrapText="1"/>
    </xf>
    <xf numFmtId="179" fontId="20" fillId="0" borderId="1" xfId="1" applyNumberFormat="1" applyFont="1" applyBorder="1" applyAlignment="1">
      <alignment horizontal="center" vertical="center" shrinkToFit="1"/>
    </xf>
    <xf numFmtId="0" fontId="20" fillId="0" borderId="1" xfId="1" applyFont="1" applyBorder="1" applyAlignment="1">
      <alignment horizontal="left" vertical="center"/>
    </xf>
    <xf numFmtId="0" fontId="20" fillId="0" borderId="1" xfId="1" applyFont="1" applyBorder="1" applyAlignment="1">
      <alignment horizontal="center" vertical="center" wrapText="1"/>
    </xf>
    <xf numFmtId="0" fontId="22" fillId="0" borderId="1" xfId="1"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0" fontId="12" fillId="0" borderId="10" xfId="0" applyFont="1" applyBorder="1">
      <alignment vertical="center"/>
    </xf>
    <xf numFmtId="0" fontId="0" fillId="0" borderId="11" xfId="0" applyBorder="1">
      <alignment vertical="center"/>
    </xf>
    <xf numFmtId="0" fontId="12" fillId="0" borderId="9" xfId="0" applyFont="1" applyBorder="1">
      <alignment vertical="center"/>
    </xf>
    <xf numFmtId="0" fontId="0" fillId="0" borderId="17" xfId="0" applyBorder="1">
      <alignment vertical="center"/>
    </xf>
    <xf numFmtId="0" fontId="0" fillId="0" borderId="8" xfId="0" applyBorder="1">
      <alignment vertical="center"/>
    </xf>
    <xf numFmtId="0" fontId="5" fillId="0" borderId="1" xfId="0" applyFont="1" applyFill="1" applyBorder="1" applyAlignment="1">
      <alignment horizontal="center" vertical="center" wrapText="1"/>
    </xf>
    <xf numFmtId="0" fontId="0" fillId="0" borderId="0" xfId="0" applyBorder="1" applyAlignment="1">
      <alignment horizontal="center" vertical="center"/>
    </xf>
    <xf numFmtId="0" fontId="25" fillId="0" borderId="0" xfId="0" applyFont="1" applyBorder="1" applyAlignment="1">
      <alignment horizontal="right" vertical="center"/>
    </xf>
    <xf numFmtId="180" fontId="0" fillId="0" borderId="1" xfId="0" applyNumberFormat="1" applyBorder="1">
      <alignment vertical="center"/>
    </xf>
    <xf numFmtId="0" fontId="0" fillId="0" borderId="0" xfId="0" applyBorder="1" applyAlignment="1">
      <alignment horizontal="center"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178" fontId="7" fillId="0" borderId="0" xfId="0" applyNumberFormat="1" applyFont="1" applyFill="1" applyBorder="1" applyAlignment="1">
      <alignment horizontal="right" vertical="center" indent="1"/>
    </xf>
    <xf numFmtId="176" fontId="0" fillId="0" borderId="1" xfId="0" applyNumberFormat="1" applyBorder="1" applyAlignment="1">
      <alignment vertical="center"/>
    </xf>
    <xf numFmtId="0" fontId="5" fillId="0" borderId="0" xfId="0" applyFont="1" applyFill="1" applyBorder="1" applyAlignment="1">
      <alignment vertical="center" wrapText="1"/>
    </xf>
    <xf numFmtId="176" fontId="0" fillId="0" borderId="0" xfId="0" applyNumberFormat="1" applyBorder="1" applyAlignment="1">
      <alignment vertical="center"/>
    </xf>
    <xf numFmtId="0" fontId="0" fillId="0" borderId="0" xfId="0" applyFill="1" applyAlignment="1">
      <alignment horizontal="center" vertical="center"/>
    </xf>
    <xf numFmtId="0" fontId="27" fillId="0" borderId="1" xfId="0" applyFont="1" applyFill="1" applyBorder="1" applyAlignment="1">
      <alignment horizontal="center" vertical="center"/>
    </xf>
    <xf numFmtId="180" fontId="28" fillId="0" borderId="0" xfId="0" applyNumberFormat="1" applyFont="1" applyBorder="1">
      <alignment vertical="center"/>
    </xf>
    <xf numFmtId="0" fontId="30" fillId="0" borderId="0" xfId="0" applyFont="1" applyBorder="1" applyAlignment="1">
      <alignment horizontal="right" vertical="center"/>
    </xf>
    <xf numFmtId="0" fontId="29" fillId="0" borderId="1" xfId="0" applyFont="1" applyBorder="1" applyAlignment="1">
      <alignment horizontal="center" vertical="center"/>
    </xf>
    <xf numFmtId="0" fontId="29" fillId="0" borderId="0" xfId="0" applyFont="1">
      <alignment vertical="center"/>
    </xf>
    <xf numFmtId="0" fontId="32" fillId="0" borderId="0" xfId="0" applyFont="1" applyBorder="1" applyAlignment="1">
      <alignment vertical="center" wrapText="1"/>
    </xf>
    <xf numFmtId="180" fontId="29" fillId="0" borderId="11" xfId="0" applyNumberFormat="1" applyFont="1" applyFill="1" applyBorder="1" applyAlignment="1">
      <alignment vertical="center"/>
    </xf>
    <xf numFmtId="180" fontId="29" fillId="0" borderId="2" xfId="0" applyNumberFormat="1" applyFont="1" applyFill="1" applyBorder="1" applyAlignment="1">
      <alignment vertical="center"/>
    </xf>
    <xf numFmtId="0" fontId="29" fillId="0" borderId="0" xfId="0" applyFont="1" applyBorder="1" applyAlignment="1">
      <alignment vertical="center" wrapText="1"/>
    </xf>
    <xf numFmtId="0" fontId="29" fillId="0" borderId="0" xfId="0" applyFont="1" applyFill="1" applyBorder="1" applyAlignment="1">
      <alignment horizontal="left" vertical="center"/>
    </xf>
    <xf numFmtId="0" fontId="29" fillId="0" borderId="0" xfId="0" applyFont="1" applyBorder="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178" fontId="29" fillId="0" borderId="0" xfId="0" applyNumberFormat="1" applyFont="1" applyFill="1" applyBorder="1" applyAlignment="1">
      <alignment horizontal="center" vertical="center"/>
    </xf>
    <xf numFmtId="178" fontId="31" fillId="0" borderId="0" xfId="0" applyNumberFormat="1" applyFont="1" applyFill="1" applyBorder="1" applyAlignment="1">
      <alignment horizontal="right" vertical="center" indent="1"/>
    </xf>
    <xf numFmtId="180" fontId="29" fillId="0" borderId="0" xfId="0" applyNumberFormat="1" applyFont="1" applyFill="1" applyBorder="1" applyAlignment="1">
      <alignment horizontal="right" vertical="center"/>
    </xf>
    <xf numFmtId="180" fontId="31" fillId="0" borderId="0" xfId="0" applyNumberFormat="1" applyFont="1" applyFill="1" applyBorder="1" applyAlignment="1">
      <alignment horizontal="right" vertical="center"/>
    </xf>
    <xf numFmtId="178" fontId="29" fillId="0" borderId="0" xfId="0" applyNumberFormat="1" applyFont="1" applyBorder="1">
      <alignment vertical="center"/>
    </xf>
    <xf numFmtId="0" fontId="0" fillId="0" borderId="4" xfId="0" applyBorder="1" applyAlignment="1">
      <alignment vertical="center"/>
    </xf>
    <xf numFmtId="0" fontId="0" fillId="0" borderId="19" xfId="0" applyBorder="1" applyAlignment="1">
      <alignment horizontal="center" vertical="center"/>
    </xf>
    <xf numFmtId="0" fontId="29" fillId="0" borderId="0" xfId="0" applyFont="1" applyAlignment="1">
      <alignment horizontal="center" vertical="center"/>
    </xf>
    <xf numFmtId="0" fontId="0" fillId="0" borderId="16" xfId="0" applyBorder="1">
      <alignment vertical="center"/>
    </xf>
    <xf numFmtId="0" fontId="0" fillId="0" borderId="16" xfId="0" applyBorder="1" applyAlignment="1">
      <alignment vertical="center"/>
    </xf>
    <xf numFmtId="0" fontId="17" fillId="0" borderId="0" xfId="0" applyFont="1" applyBorder="1" applyAlignment="1">
      <alignment vertical="center" wrapText="1"/>
    </xf>
    <xf numFmtId="180" fontId="0" fillId="0" borderId="0" xfId="0" applyNumberFormat="1" applyBorder="1" applyAlignment="1" applyProtection="1">
      <alignment horizontal="center" vertical="center"/>
      <protection locked="0"/>
    </xf>
    <xf numFmtId="0" fontId="0" fillId="0" borderId="0" xfId="0" applyAlignment="1">
      <alignment horizontal="right"/>
    </xf>
    <xf numFmtId="180" fontId="27" fillId="0" borderId="0" xfId="0" applyNumberFormat="1" applyFont="1" applyFill="1" applyBorder="1">
      <alignment vertical="center"/>
    </xf>
    <xf numFmtId="0" fontId="0" fillId="0" borderId="0" xfId="0" applyFill="1" applyBorder="1" applyAlignment="1">
      <alignment horizontal="right" vertical="center"/>
    </xf>
    <xf numFmtId="0" fontId="40" fillId="0" borderId="1" xfId="0" applyNumberFormat="1" applyFont="1" applyBorder="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39" fillId="2" borderId="0" xfId="0" applyFont="1" applyFill="1" applyBorder="1" applyAlignment="1">
      <alignment horizontal="center" vertical="center"/>
    </xf>
    <xf numFmtId="187" fontId="26" fillId="2" borderId="0" xfId="0" applyNumberFormat="1" applyFont="1" applyFill="1" applyBorder="1" applyAlignment="1">
      <alignment horizontal="center" vertical="center"/>
    </xf>
    <xf numFmtId="0" fontId="26" fillId="2" borderId="0" xfId="0" applyNumberFormat="1" applyFont="1" applyFill="1" applyBorder="1" applyAlignment="1">
      <alignment horizontal="center" vertical="center"/>
    </xf>
    <xf numFmtId="0" fontId="34" fillId="2" borderId="16" xfId="0" applyFont="1" applyFill="1" applyBorder="1" applyAlignment="1">
      <alignment horizontal="center" vertical="center"/>
    </xf>
    <xf numFmtId="187" fontId="35" fillId="2" borderId="16" xfId="0" applyNumberFormat="1" applyFont="1" applyFill="1" applyBorder="1" applyAlignment="1">
      <alignment horizontal="center" vertical="center"/>
    </xf>
    <xf numFmtId="0" fontId="39" fillId="2" borderId="0" xfId="0" applyFont="1" applyFill="1" applyBorder="1" applyAlignment="1">
      <alignment vertical="center"/>
    </xf>
    <xf numFmtId="0" fontId="34" fillId="2" borderId="0" xfId="0" applyFont="1" applyFill="1" applyBorder="1" applyAlignment="1">
      <alignment vertical="center"/>
    </xf>
    <xf numFmtId="0" fontId="41" fillId="0" borderId="10" xfId="0" applyFont="1" applyBorder="1" applyAlignment="1">
      <alignment horizontal="justify" vertical="center"/>
    </xf>
    <xf numFmtId="0" fontId="38" fillId="2" borderId="0" xfId="0" applyFont="1" applyFill="1" applyBorder="1" applyAlignment="1">
      <alignment horizontal="left" vertical="center"/>
    </xf>
    <xf numFmtId="0" fontId="33" fillId="2" borderId="0" xfId="0" applyFont="1" applyFill="1" applyBorder="1" applyAlignment="1">
      <alignment horizontal="left" vertical="center"/>
    </xf>
    <xf numFmtId="0" fontId="41" fillId="2" borderId="1" xfId="0" applyFont="1" applyFill="1" applyBorder="1" applyAlignment="1">
      <alignment horizontal="center" vertical="center"/>
    </xf>
    <xf numFmtId="0" fontId="41" fillId="2" borderId="10" xfId="0" applyFont="1" applyFill="1" applyBorder="1" applyAlignment="1">
      <alignment horizontal="left" vertical="center" wrapText="1"/>
    </xf>
    <xf numFmtId="186" fontId="0" fillId="0" borderId="1" xfId="0" applyNumberFormat="1" applyBorder="1" applyAlignment="1">
      <alignment vertical="center"/>
    </xf>
    <xf numFmtId="185" fontId="0" fillId="0" borderId="1" xfId="0" applyNumberFormat="1" applyBorder="1" applyAlignment="1">
      <alignment vertical="center"/>
    </xf>
    <xf numFmtId="0" fontId="36" fillId="0" borderId="14" xfId="0" applyFont="1" applyBorder="1" applyAlignment="1">
      <alignment horizontal="center" vertical="center" wrapText="1"/>
    </xf>
    <xf numFmtId="0" fontId="0" fillId="0" borderId="0" xfId="0" applyBorder="1" applyAlignment="1">
      <alignment horizontal="center" vertical="center"/>
    </xf>
    <xf numFmtId="177" fontId="28" fillId="0" borderId="1" xfId="0" applyNumberFormat="1" applyFont="1" applyBorder="1">
      <alignment vertical="center"/>
    </xf>
    <xf numFmtId="176" fontId="28" fillId="0" borderId="1" xfId="0" applyNumberFormat="1" applyFont="1" applyBorder="1" applyAlignment="1">
      <alignment vertical="center"/>
    </xf>
    <xf numFmtId="0" fontId="28" fillId="0" borderId="1" xfId="0" applyNumberFormat="1" applyFont="1" applyBorder="1">
      <alignment vertical="center"/>
    </xf>
    <xf numFmtId="0" fontId="28" fillId="0" borderId="1" xfId="0" applyFont="1" applyBorder="1">
      <alignment vertical="center"/>
    </xf>
    <xf numFmtId="0" fontId="28" fillId="0" borderId="1" xfId="0" applyFont="1" applyBorder="1" applyAlignment="1">
      <alignment horizontal="center" vertical="center"/>
    </xf>
    <xf numFmtId="180" fontId="28" fillId="0" borderId="1" xfId="0" applyNumberFormat="1" applyFont="1" applyBorder="1">
      <alignment vertical="center"/>
    </xf>
    <xf numFmtId="188" fontId="13" fillId="0" borderId="0" xfId="0" applyNumberFormat="1" applyFont="1" applyBorder="1" applyAlignment="1">
      <alignment horizontal="left" vertical="center" wrapText="1" indent="2"/>
    </xf>
    <xf numFmtId="0" fontId="42" fillId="0" borderId="0" xfId="0" applyFont="1" applyBorder="1" applyAlignment="1">
      <alignment horizontal="left" vertical="center"/>
    </xf>
    <xf numFmtId="0" fontId="0" fillId="0" borderId="0" xfId="0" applyAlignment="1">
      <alignment horizontal="center" vertical="center"/>
    </xf>
    <xf numFmtId="0" fontId="29" fillId="0" borderId="4" xfId="0" applyFont="1" applyBorder="1" applyAlignment="1">
      <alignment horizontal="center" vertical="center"/>
    </xf>
    <xf numFmtId="0" fontId="0" fillId="0" borderId="0" xfId="0" applyAlignment="1">
      <alignment horizontal="left" vertical="center"/>
    </xf>
    <xf numFmtId="0" fontId="0" fillId="0" borderId="0" xfId="0" applyFill="1" applyBorder="1" applyAlignment="1">
      <alignment horizontal="left" vertical="center"/>
    </xf>
    <xf numFmtId="180" fontId="29" fillId="0" borderId="6" xfId="0" applyNumberFormat="1" applyFont="1" applyFill="1" applyBorder="1" applyAlignment="1">
      <alignment vertical="center"/>
    </xf>
    <xf numFmtId="180" fontId="29" fillId="0" borderId="3" xfId="0" applyNumberFormat="1" applyFont="1" applyFill="1" applyBorder="1" applyAlignment="1">
      <alignment vertical="center"/>
    </xf>
    <xf numFmtId="180" fontId="29" fillId="0" borderId="5" xfId="0" applyNumberFormat="1" applyFont="1" applyFill="1" applyBorder="1" applyAlignment="1">
      <alignment vertical="center"/>
    </xf>
    <xf numFmtId="180" fontId="29" fillId="0" borderId="21" xfId="0" applyNumberFormat="1" applyFont="1" applyFill="1" applyBorder="1" applyAlignment="1">
      <alignment vertical="center"/>
    </xf>
    <xf numFmtId="180" fontId="29" fillId="0" borderId="13" xfId="0" applyNumberFormat="1" applyFont="1" applyFill="1" applyBorder="1" applyAlignment="1">
      <alignment vertical="center"/>
    </xf>
    <xf numFmtId="180" fontId="29" fillId="0" borderId="22" xfId="0" applyNumberFormat="1" applyFont="1" applyFill="1" applyBorder="1" applyAlignment="1">
      <alignment vertical="center"/>
    </xf>
    <xf numFmtId="180" fontId="29" fillId="0" borderId="9" xfId="0" applyNumberFormat="1" applyFont="1" applyFill="1" applyBorder="1" applyAlignment="1">
      <alignment vertical="center"/>
    </xf>
    <xf numFmtId="180" fontId="29" fillId="0" borderId="17" xfId="0" applyNumberFormat="1" applyFont="1" applyFill="1" applyBorder="1" applyAlignment="1">
      <alignment vertical="center"/>
    </xf>
    <xf numFmtId="180" fontId="29" fillId="0" borderId="8" xfId="0" applyNumberFormat="1" applyFont="1" applyFill="1" applyBorder="1" applyAlignment="1">
      <alignment vertical="center"/>
    </xf>
    <xf numFmtId="178" fontId="31" fillId="0" borderId="2" xfId="0" applyNumberFormat="1" applyFont="1" applyBorder="1" applyAlignment="1">
      <alignment horizontal="center" vertical="center"/>
    </xf>
    <xf numFmtId="0" fontId="43" fillId="0" borderId="0" xfId="0" applyFont="1" applyBorder="1" applyAlignment="1">
      <alignment vertical="center"/>
    </xf>
    <xf numFmtId="0" fontId="27" fillId="0" borderId="14" xfId="0" applyFont="1" applyFill="1" applyBorder="1" applyAlignment="1">
      <alignment horizontal="center" vertical="center"/>
    </xf>
    <xf numFmtId="0" fontId="0" fillId="0" borderId="11" xfId="0" applyBorder="1" applyAlignment="1">
      <alignment horizontal="left" vertical="center"/>
    </xf>
    <xf numFmtId="0" fontId="0" fillId="0" borderId="25" xfId="0" applyBorder="1" applyAlignment="1">
      <alignment horizontal="left" vertical="center"/>
    </xf>
    <xf numFmtId="0" fontId="0" fillId="0" borderId="3" xfId="0" applyBorder="1" applyAlignment="1">
      <alignment horizontal="left" vertical="center"/>
    </xf>
    <xf numFmtId="189" fontId="16" fillId="0" borderId="4" xfId="0" applyNumberFormat="1" applyFont="1" applyBorder="1" applyAlignment="1" applyProtection="1">
      <alignment horizontal="right" vertical="center" indent="1"/>
      <protection locked="0"/>
    </xf>
    <xf numFmtId="189" fontId="16" fillId="0" borderId="1" xfId="0" applyNumberFormat="1" applyFont="1" applyBorder="1" applyAlignment="1">
      <alignment horizontal="right" vertical="center" indent="1"/>
    </xf>
    <xf numFmtId="0" fontId="44" fillId="0" borderId="0" xfId="0" applyFont="1" applyAlignment="1">
      <alignment vertical="center"/>
    </xf>
    <xf numFmtId="190" fontId="16" fillId="0" borderId="4" xfId="0" applyNumberFormat="1" applyFont="1" applyBorder="1" applyAlignment="1" applyProtection="1">
      <alignment horizontal="right" vertical="center" indent="1"/>
      <protection locked="0"/>
    </xf>
    <xf numFmtId="0" fontId="12" fillId="0" borderId="0" xfId="0" applyFont="1" applyAlignment="1">
      <alignment vertical="center"/>
    </xf>
    <xf numFmtId="0" fontId="0" fillId="0" borderId="3" xfId="0" applyBorder="1" applyAlignment="1">
      <alignment horizontal="center" vertical="center"/>
    </xf>
    <xf numFmtId="0" fontId="3" fillId="0" borderId="1" xfId="0" applyFont="1" applyFill="1" applyBorder="1" applyAlignment="1">
      <alignment horizontal="left" vertical="center" wrapText="1"/>
    </xf>
    <xf numFmtId="194" fontId="2" fillId="0" borderId="1" xfId="0" applyNumberFormat="1" applyFont="1" applyFill="1" applyBorder="1" applyAlignment="1">
      <alignment horizontal="center" vertical="center"/>
    </xf>
    <xf numFmtId="0" fontId="46" fillId="0" borderId="1" xfId="0" applyFont="1" applyBorder="1" applyAlignment="1">
      <alignment horizontal="center" vertical="center"/>
    </xf>
    <xf numFmtId="195" fontId="29" fillId="0" borderId="1" xfId="0" applyNumberFormat="1" applyFont="1" applyBorder="1">
      <alignment vertical="center"/>
    </xf>
    <xf numFmtId="195" fontId="29" fillId="0" borderId="14" xfId="0" applyNumberFormat="1" applyFont="1" applyBorder="1">
      <alignment vertical="center"/>
    </xf>
    <xf numFmtId="195" fontId="29" fillId="0" borderId="4" xfId="0" applyNumberFormat="1" applyFont="1" applyBorder="1">
      <alignment vertical="center"/>
    </xf>
    <xf numFmtId="180" fontId="29" fillId="0" borderId="10" xfId="0" applyNumberFormat="1" applyFont="1" applyFill="1" applyBorder="1" applyAlignment="1">
      <alignment horizontal="center" vertical="center"/>
    </xf>
    <xf numFmtId="0" fontId="0" fillId="0" borderId="1" xfId="0"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0" fillId="0" borderId="0" xfId="0" applyBorder="1" applyAlignment="1" applyProtection="1">
      <alignment vertical="center"/>
      <protection locked="0"/>
    </xf>
    <xf numFmtId="0" fontId="0" fillId="0" borderId="0" xfId="0" applyBorder="1" applyAlignment="1">
      <alignment vertical="center"/>
    </xf>
    <xf numFmtId="190" fontId="16" fillId="0" borderId="0" xfId="0" applyNumberFormat="1" applyFont="1" applyBorder="1" applyAlignment="1" applyProtection="1">
      <alignment horizontal="right" vertical="center" indent="1"/>
      <protection locked="0"/>
    </xf>
    <xf numFmtId="191" fontId="16" fillId="0" borderId="0" xfId="0" applyNumberFormat="1" applyFont="1" applyBorder="1" applyAlignment="1" applyProtection="1">
      <alignment vertical="center"/>
      <protection locked="0"/>
    </xf>
    <xf numFmtId="189" fontId="16" fillId="0" borderId="0" xfId="0" applyNumberFormat="1" applyFont="1" applyBorder="1" applyAlignment="1">
      <alignment horizontal="right" vertical="center" indent="1"/>
    </xf>
    <xf numFmtId="184" fontId="45" fillId="0" borderId="1" xfId="0" applyNumberFormat="1" applyFont="1" applyBorder="1" applyAlignment="1" applyProtection="1">
      <alignment vertical="center"/>
      <protection locked="0"/>
    </xf>
    <xf numFmtId="183" fontId="13" fillId="0" borderId="1" xfId="0" applyNumberFormat="1" applyFont="1" applyBorder="1" applyAlignment="1">
      <alignment vertical="center"/>
    </xf>
    <xf numFmtId="193" fontId="13" fillId="0" borderId="1" xfId="0" applyNumberFormat="1" applyFont="1" applyBorder="1" applyAlignment="1">
      <alignment vertical="center" wrapText="1"/>
    </xf>
    <xf numFmtId="188" fontId="13" fillId="0" borderId="1" xfId="0" applyNumberFormat="1" applyFont="1" applyBorder="1" applyAlignment="1">
      <alignment vertical="center" wrapText="1"/>
    </xf>
    <xf numFmtId="184" fontId="45" fillId="0" borderId="16" xfId="0" applyNumberFormat="1" applyFont="1" applyBorder="1" applyAlignment="1" applyProtection="1">
      <alignment vertical="center"/>
      <protection locked="0"/>
    </xf>
    <xf numFmtId="183" fontId="13" fillId="0" borderId="16" xfId="0" applyNumberFormat="1" applyFont="1" applyBorder="1" applyAlignment="1">
      <alignment vertical="center"/>
    </xf>
    <xf numFmtId="193" fontId="13" fillId="0" borderId="16" xfId="0" applyNumberFormat="1" applyFont="1" applyBorder="1" applyAlignment="1">
      <alignment vertical="center" wrapText="1"/>
    </xf>
    <xf numFmtId="188" fontId="13" fillId="0" borderId="16" xfId="0" applyNumberFormat="1" applyFont="1" applyBorder="1" applyAlignment="1">
      <alignment vertical="center" wrapText="1"/>
    </xf>
    <xf numFmtId="0" fontId="0" fillId="0" borderId="1" xfId="0" applyBorder="1" applyAlignment="1" applyProtection="1">
      <alignment horizontal="left" vertical="center" wrapText="1" indent="1"/>
      <protection locked="0"/>
    </xf>
    <xf numFmtId="0" fontId="3" fillId="0" borderId="1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xf>
    <xf numFmtId="187" fontId="2" fillId="0" borderId="0"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3" fillId="0" borderId="0" xfId="0" applyFont="1" applyBorder="1" applyAlignment="1">
      <alignment horizontal="justify" vertical="center"/>
    </xf>
    <xf numFmtId="0" fontId="4" fillId="0" borderId="9" xfId="0"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justify" vertical="center"/>
    </xf>
    <xf numFmtId="187" fontId="2" fillId="0" borderId="30" xfId="0" applyNumberFormat="1" applyFont="1" applyBorder="1" applyAlignment="1">
      <alignment horizontal="center" vertical="center"/>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187" fontId="2" fillId="0" borderId="32" xfId="0" applyNumberFormat="1" applyFont="1" applyBorder="1" applyAlignment="1">
      <alignment horizontal="center" vertical="center"/>
    </xf>
    <xf numFmtId="196" fontId="0" fillId="0" borderId="0" xfId="0" applyNumberFormat="1">
      <alignment vertical="center"/>
    </xf>
    <xf numFmtId="0" fontId="0" fillId="0" borderId="33" xfId="0" applyBorder="1" applyAlignment="1">
      <alignment vertical="center"/>
    </xf>
    <xf numFmtId="0" fontId="0" fillId="0" borderId="25" xfId="0" applyBorder="1" applyAlignment="1">
      <alignment vertical="center"/>
    </xf>
    <xf numFmtId="0" fontId="0" fillId="0" borderId="3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7" fillId="0" borderId="0" xfId="0" applyFont="1" applyBorder="1" applyAlignment="1">
      <alignment vertical="center"/>
    </xf>
    <xf numFmtId="0" fontId="29" fillId="0" borderId="1" xfId="0" applyFont="1" applyBorder="1" applyAlignment="1">
      <alignment horizontal="center" vertical="center" wrapText="1"/>
    </xf>
    <xf numFmtId="0" fontId="29" fillId="0" borderId="10" xfId="0" applyFont="1" applyBorder="1" applyAlignment="1">
      <alignment horizontal="center" vertical="center"/>
    </xf>
    <xf numFmtId="0" fontId="27" fillId="0" borderId="1" xfId="0" applyFont="1" applyBorder="1" applyAlignment="1">
      <alignment horizontal="center" vertical="center"/>
    </xf>
    <xf numFmtId="0" fontId="27" fillId="0" borderId="10" xfId="0" applyFont="1" applyBorder="1" applyAlignment="1">
      <alignment horizontal="center" vertical="center"/>
    </xf>
    <xf numFmtId="0" fontId="27" fillId="0" borderId="14" xfId="0" applyFont="1" applyBorder="1" applyAlignment="1">
      <alignment horizontal="center" vertical="center"/>
    </xf>
    <xf numFmtId="0" fontId="29" fillId="0" borderId="14" xfId="0"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xf>
    <xf numFmtId="197" fontId="27" fillId="0" borderId="16" xfId="0" applyNumberFormat="1" applyFont="1" applyBorder="1" applyAlignment="1">
      <alignment horizontal="right" vertical="center"/>
    </xf>
    <xf numFmtId="0" fontId="29" fillId="0" borderId="7" xfId="0" applyFont="1" applyFill="1" applyBorder="1" applyAlignment="1">
      <alignment horizontal="center" vertical="center"/>
    </xf>
    <xf numFmtId="0" fontId="29" fillId="0" borderId="10" xfId="0" applyFont="1" applyFill="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0" fontId="27" fillId="0" borderId="0" xfId="0" applyFont="1" applyFill="1" applyBorder="1" applyAlignment="1">
      <alignment horizontal="center" vertical="center"/>
    </xf>
    <xf numFmtId="0" fontId="0" fillId="0" borderId="17" xfId="0" applyBorder="1" applyAlignment="1">
      <alignment horizontal="left" vertical="center"/>
    </xf>
    <xf numFmtId="0" fontId="27" fillId="0" borderId="7" xfId="0" applyFont="1" applyFill="1" applyBorder="1" applyAlignment="1">
      <alignment horizontal="center" vertical="center"/>
    </xf>
    <xf numFmtId="0" fontId="27" fillId="0" borderId="7" xfId="0" applyFont="1" applyBorder="1" applyAlignment="1">
      <alignment horizontal="center" vertical="center"/>
    </xf>
    <xf numFmtId="195" fontId="29" fillId="0" borderId="7" xfId="0" applyNumberFormat="1" applyFont="1" applyBorder="1">
      <alignment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xf>
    <xf numFmtId="0" fontId="29" fillId="0" borderId="16" xfId="0" applyFont="1" applyBorder="1" applyAlignment="1">
      <alignment horizontal="center" vertical="center"/>
    </xf>
    <xf numFmtId="0" fontId="0" fillId="0" borderId="0" xfId="0" applyAlignment="1">
      <alignment vertical="center"/>
    </xf>
    <xf numFmtId="0" fontId="43" fillId="0" borderId="3" xfId="0" applyFont="1" applyBorder="1" applyAlignment="1">
      <alignment vertical="center"/>
    </xf>
    <xf numFmtId="180" fontId="29" fillId="0" borderId="10" xfId="0" applyNumberFormat="1" applyFont="1" applyFill="1" applyBorder="1" applyAlignment="1">
      <alignment vertical="center"/>
    </xf>
    <xf numFmtId="0" fontId="0" fillId="0" borderId="4" xfId="0" applyBorder="1" applyAlignment="1" applyProtection="1">
      <alignment horizontal="left" vertical="center" indent="1"/>
      <protection locked="0"/>
    </xf>
    <xf numFmtId="192" fontId="47" fillId="0" borderId="0" xfId="0" applyNumberFormat="1" applyFont="1" applyBorder="1" applyAlignment="1" applyProtection="1">
      <alignment horizontal="center" vertical="center"/>
      <protection locked="0"/>
    </xf>
    <xf numFmtId="0" fontId="36" fillId="0" borderId="7" xfId="0" applyFont="1" applyBorder="1" applyAlignment="1">
      <alignment horizontal="center" vertical="center" wrapText="1"/>
    </xf>
    <xf numFmtId="0" fontId="36"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center" vertical="center"/>
    </xf>
    <xf numFmtId="0" fontId="10" fillId="0" borderId="15" xfId="0" applyFont="1" applyBorder="1" applyAlignment="1">
      <alignment horizontal="center" vertical="center" textRotation="255"/>
    </xf>
    <xf numFmtId="0" fontId="10" fillId="0" borderId="4" xfId="0" applyFont="1" applyBorder="1" applyAlignment="1">
      <alignment horizontal="center" vertical="center" textRotation="255"/>
    </xf>
    <xf numFmtId="0" fontId="37" fillId="0" borderId="1"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2" xfId="0" applyFont="1" applyBorder="1" applyAlignment="1">
      <alignment horizontal="center" vertical="center" textRotation="255"/>
    </xf>
    <xf numFmtId="178" fontId="31" fillId="0" borderId="0" xfId="0" applyNumberFormat="1" applyFont="1" applyFill="1" applyBorder="1" applyAlignment="1">
      <alignment horizontal="right" vertical="center" indent="1"/>
    </xf>
    <xf numFmtId="0" fontId="0" fillId="0" borderId="3" xfId="0" applyBorder="1" applyAlignment="1">
      <alignment horizontal="center" vertical="center"/>
    </xf>
    <xf numFmtId="0" fontId="5" fillId="0" borderId="10" xfId="0" applyFont="1" applyBorder="1" applyAlignment="1">
      <alignment horizontal="center" vertical="center" wrapText="1"/>
    </xf>
    <xf numFmtId="0" fontId="0" fillId="0" borderId="17" xfId="0" applyBorder="1" applyAlignment="1">
      <alignment horizontal="left" vertical="center" wrapText="1"/>
    </xf>
    <xf numFmtId="0" fontId="0" fillId="0" borderId="2" xfId="0" applyBorder="1" applyAlignment="1">
      <alignment horizontal="center" vertical="center"/>
    </xf>
    <xf numFmtId="178" fontId="7" fillId="0" borderId="0" xfId="0" applyNumberFormat="1" applyFont="1" applyBorder="1" applyAlignment="1">
      <alignment horizontal="right" vertical="center"/>
    </xf>
    <xf numFmtId="0" fontId="29" fillId="0" borderId="7"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8" xfId="0" applyFont="1" applyBorder="1" applyAlignment="1">
      <alignment horizontal="center" vertical="center"/>
    </xf>
    <xf numFmtId="178" fontId="31" fillId="0" borderId="7" xfId="0" applyNumberFormat="1" applyFont="1" applyBorder="1" applyAlignment="1">
      <alignment horizontal="center" vertical="center"/>
    </xf>
    <xf numFmtId="178" fontId="31" fillId="0" borderId="4" xfId="0" applyNumberFormat="1" applyFont="1" applyBorder="1" applyAlignment="1">
      <alignment horizontal="center" vertical="center"/>
    </xf>
    <xf numFmtId="0" fontId="29" fillId="0" borderId="20" xfId="0" applyFont="1" applyFill="1" applyBorder="1" applyAlignment="1">
      <alignment horizontal="center" vertical="center"/>
    </xf>
    <xf numFmtId="178" fontId="31" fillId="0" borderId="20" xfId="0" applyNumberFormat="1" applyFont="1" applyBorder="1" applyAlignment="1">
      <alignment horizontal="center" vertical="center"/>
    </xf>
    <xf numFmtId="0" fontId="10" fillId="0" borderId="7"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6" xfId="0" applyFont="1" applyBorder="1" applyAlignment="1">
      <alignment horizontal="center" vertical="center" textRotation="255"/>
    </xf>
    <xf numFmtId="0" fontId="22" fillId="0" borderId="0" xfId="1" applyFont="1" applyBorder="1" applyAlignment="1">
      <alignment horizontal="center" vertical="center" shrinkToFit="1"/>
    </xf>
    <xf numFmtId="0" fontId="22" fillId="0" borderId="0" xfId="1" applyFont="1" applyFill="1" applyBorder="1" applyAlignment="1">
      <alignment horizontal="center" vertical="center" wrapText="1"/>
    </xf>
    <xf numFmtId="0" fontId="22" fillId="0" borderId="0" xfId="1" applyFont="1" applyFill="1" applyBorder="1" applyAlignment="1">
      <alignment horizontal="center" vertical="center"/>
    </xf>
    <xf numFmtId="0" fontId="24" fillId="0" borderId="0" xfId="1" applyFont="1" applyAlignment="1">
      <alignment horizontal="center" vertical="center"/>
    </xf>
    <xf numFmtId="0" fontId="22" fillId="0" borderId="7"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8" xfId="1" applyFont="1" applyBorder="1" applyAlignment="1">
      <alignment horizontal="center" vertical="center"/>
    </xf>
    <xf numFmtId="0" fontId="22" fillId="0" borderId="5" xfId="1" applyFont="1" applyBorder="1" applyAlignment="1">
      <alignment horizontal="center" vertical="center"/>
    </xf>
    <xf numFmtId="0" fontId="22" fillId="0" borderId="9"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4" xfId="1" applyFont="1" applyBorder="1" applyAlignment="1">
      <alignment horizontal="center" vertical="center"/>
    </xf>
    <xf numFmtId="0" fontId="22" fillId="0" borderId="17" xfId="1" applyFont="1" applyBorder="1" applyAlignment="1">
      <alignment horizontal="center" vertical="center"/>
    </xf>
    <xf numFmtId="0" fontId="22" fillId="0" borderId="7" xfId="1" applyFont="1" applyBorder="1" applyAlignment="1">
      <alignment horizontal="center" vertical="center" shrinkToFit="1"/>
    </xf>
    <xf numFmtId="0" fontId="22" fillId="0" borderId="4" xfId="1" applyFont="1" applyBorder="1" applyAlignment="1">
      <alignment horizontal="center" vertical="center" shrinkToFit="1"/>
    </xf>
  </cellXfs>
  <cellStyles count="3">
    <cellStyle name="標準" xfId="0" builtinId="0"/>
    <cellStyle name="標準 2" xfId="2" xr:uid="{00000000-0005-0000-0000-000001000000}"/>
    <cellStyle name="標準_主要機器" xfId="1" xr:uid="{00000000-0005-0000-0000-000002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585107</xdr:colOff>
      <xdr:row>64</xdr:row>
      <xdr:rowOff>54430</xdr:rowOff>
    </xdr:from>
    <xdr:to>
      <xdr:col>13</xdr:col>
      <xdr:colOff>857250</xdr:colOff>
      <xdr:row>65</xdr:row>
      <xdr:rowOff>68035</xdr:rowOff>
    </xdr:to>
    <xdr:sp macro="" textlink="">
      <xdr:nvSpPr>
        <xdr:cNvPr id="10" name="テキスト ボックス 9">
          <a:extLst>
            <a:ext uri="{FF2B5EF4-FFF2-40B4-BE49-F238E27FC236}">
              <a16:creationId xmlns:a16="http://schemas.microsoft.com/office/drawing/2014/main" id="{C4A75BA2-18FF-4BC6-8772-D9803B18F4F2}"/>
            </a:ext>
          </a:extLst>
        </xdr:cNvPr>
        <xdr:cNvSpPr txBox="1"/>
      </xdr:nvSpPr>
      <xdr:spPr>
        <a:xfrm>
          <a:off x="16627928" y="23295430"/>
          <a:ext cx="272143" cy="258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533398</xdr:colOff>
      <xdr:row>64</xdr:row>
      <xdr:rowOff>43544</xdr:rowOff>
    </xdr:from>
    <xdr:to>
      <xdr:col>14</xdr:col>
      <xdr:colOff>805541</xdr:colOff>
      <xdr:row>65</xdr:row>
      <xdr:rowOff>57149</xdr:rowOff>
    </xdr:to>
    <xdr:sp macro="" textlink="">
      <xdr:nvSpPr>
        <xdr:cNvPr id="11" name="テキスト ボックス 10">
          <a:extLst>
            <a:ext uri="{FF2B5EF4-FFF2-40B4-BE49-F238E27FC236}">
              <a16:creationId xmlns:a16="http://schemas.microsoft.com/office/drawing/2014/main" id="{2A77A5DB-4305-49CF-AE28-E4559D0C9417}"/>
            </a:ext>
          </a:extLst>
        </xdr:cNvPr>
        <xdr:cNvSpPr txBox="1"/>
      </xdr:nvSpPr>
      <xdr:spPr>
        <a:xfrm>
          <a:off x="17923327" y="23284544"/>
          <a:ext cx="272143" cy="258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15</xdr:col>
      <xdr:colOff>536120</xdr:colOff>
      <xdr:row>64</xdr:row>
      <xdr:rowOff>46264</xdr:rowOff>
    </xdr:from>
    <xdr:to>
      <xdr:col>15</xdr:col>
      <xdr:colOff>808263</xdr:colOff>
      <xdr:row>65</xdr:row>
      <xdr:rowOff>59869</xdr:rowOff>
    </xdr:to>
    <xdr:sp macro="" textlink="">
      <xdr:nvSpPr>
        <xdr:cNvPr id="12" name="テキスト ボックス 11">
          <a:extLst>
            <a:ext uri="{FF2B5EF4-FFF2-40B4-BE49-F238E27FC236}">
              <a16:creationId xmlns:a16="http://schemas.microsoft.com/office/drawing/2014/main" id="{240EEDE1-0EEB-43E4-9542-CDEB74A40BC3}"/>
            </a:ext>
          </a:extLst>
        </xdr:cNvPr>
        <xdr:cNvSpPr txBox="1"/>
      </xdr:nvSpPr>
      <xdr:spPr>
        <a:xfrm>
          <a:off x="19273156" y="23287264"/>
          <a:ext cx="272143" cy="258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17</xdr:col>
      <xdr:colOff>530677</xdr:colOff>
      <xdr:row>57</xdr:row>
      <xdr:rowOff>54429</xdr:rowOff>
    </xdr:from>
    <xdr:to>
      <xdr:col>17</xdr:col>
      <xdr:colOff>789214</xdr:colOff>
      <xdr:row>62</xdr:row>
      <xdr:rowOff>217714</xdr:rowOff>
    </xdr:to>
    <xdr:sp macro="" textlink="">
      <xdr:nvSpPr>
        <xdr:cNvPr id="13" name="テキスト ボックス 12">
          <a:extLst>
            <a:ext uri="{FF2B5EF4-FFF2-40B4-BE49-F238E27FC236}">
              <a16:creationId xmlns:a16="http://schemas.microsoft.com/office/drawing/2014/main" id="{E9953E38-3B90-4545-AB2A-FE079FE648D5}"/>
            </a:ext>
          </a:extLst>
        </xdr:cNvPr>
        <xdr:cNvSpPr txBox="1"/>
      </xdr:nvSpPr>
      <xdr:spPr>
        <a:xfrm>
          <a:off x="21635356" y="21580929"/>
          <a:ext cx="258537" cy="1387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p>
      </xdr:txBody>
    </xdr:sp>
    <xdr:clientData/>
  </xdr:twoCellAnchor>
  <xdr:twoCellAnchor>
    <xdr:from>
      <xdr:col>13</xdr:col>
      <xdr:colOff>571500</xdr:colOff>
      <xdr:row>45</xdr:row>
      <xdr:rowOff>13608</xdr:rowOff>
    </xdr:from>
    <xdr:to>
      <xdr:col>13</xdr:col>
      <xdr:colOff>843643</xdr:colOff>
      <xdr:row>46</xdr:row>
      <xdr:rowOff>27214</xdr:rowOff>
    </xdr:to>
    <xdr:sp macro="" textlink="">
      <xdr:nvSpPr>
        <xdr:cNvPr id="14" name="テキスト ボックス 13">
          <a:extLst>
            <a:ext uri="{FF2B5EF4-FFF2-40B4-BE49-F238E27FC236}">
              <a16:creationId xmlns:a16="http://schemas.microsoft.com/office/drawing/2014/main" id="{31A4EB43-C1FE-4AC0-8890-97A07EAFCA9D}"/>
            </a:ext>
          </a:extLst>
        </xdr:cNvPr>
        <xdr:cNvSpPr txBox="1"/>
      </xdr:nvSpPr>
      <xdr:spPr>
        <a:xfrm>
          <a:off x="16029214" y="22519822"/>
          <a:ext cx="272143" cy="258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587827</xdr:colOff>
      <xdr:row>45</xdr:row>
      <xdr:rowOff>16329</xdr:rowOff>
    </xdr:from>
    <xdr:to>
      <xdr:col>14</xdr:col>
      <xdr:colOff>859970</xdr:colOff>
      <xdr:row>46</xdr:row>
      <xdr:rowOff>29935</xdr:rowOff>
    </xdr:to>
    <xdr:sp macro="" textlink="">
      <xdr:nvSpPr>
        <xdr:cNvPr id="15" name="テキスト ボックス 14">
          <a:extLst>
            <a:ext uri="{FF2B5EF4-FFF2-40B4-BE49-F238E27FC236}">
              <a16:creationId xmlns:a16="http://schemas.microsoft.com/office/drawing/2014/main" id="{790380BB-EE64-44DB-A08C-D238210EC843}"/>
            </a:ext>
          </a:extLst>
        </xdr:cNvPr>
        <xdr:cNvSpPr txBox="1"/>
      </xdr:nvSpPr>
      <xdr:spPr>
        <a:xfrm>
          <a:off x="17392648" y="22522543"/>
          <a:ext cx="272143" cy="258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18</xdr:col>
      <xdr:colOff>560612</xdr:colOff>
      <xdr:row>45</xdr:row>
      <xdr:rowOff>29936</xdr:rowOff>
    </xdr:from>
    <xdr:to>
      <xdr:col>18</xdr:col>
      <xdr:colOff>832755</xdr:colOff>
      <xdr:row>46</xdr:row>
      <xdr:rowOff>43542</xdr:rowOff>
    </xdr:to>
    <xdr:sp macro="" textlink="">
      <xdr:nvSpPr>
        <xdr:cNvPr id="16" name="テキスト ボックス 15">
          <a:extLst>
            <a:ext uri="{FF2B5EF4-FFF2-40B4-BE49-F238E27FC236}">
              <a16:creationId xmlns:a16="http://schemas.microsoft.com/office/drawing/2014/main" id="{A97EF930-CF56-49CF-A5E8-55C62192424E}"/>
            </a:ext>
          </a:extLst>
        </xdr:cNvPr>
        <xdr:cNvSpPr txBox="1"/>
      </xdr:nvSpPr>
      <xdr:spPr>
        <a:xfrm>
          <a:off x="23012398" y="18617293"/>
          <a:ext cx="272143" cy="258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18</xdr:col>
      <xdr:colOff>549726</xdr:colOff>
      <xdr:row>64</xdr:row>
      <xdr:rowOff>32657</xdr:rowOff>
    </xdr:from>
    <xdr:to>
      <xdr:col>18</xdr:col>
      <xdr:colOff>821869</xdr:colOff>
      <xdr:row>65</xdr:row>
      <xdr:rowOff>46263</xdr:rowOff>
    </xdr:to>
    <xdr:sp macro="" textlink="">
      <xdr:nvSpPr>
        <xdr:cNvPr id="17" name="テキスト ボックス 16">
          <a:extLst>
            <a:ext uri="{FF2B5EF4-FFF2-40B4-BE49-F238E27FC236}">
              <a16:creationId xmlns:a16="http://schemas.microsoft.com/office/drawing/2014/main" id="{F4F70C4B-2EB2-483B-8452-7DC40EB39637}"/>
            </a:ext>
          </a:extLst>
        </xdr:cNvPr>
        <xdr:cNvSpPr txBox="1"/>
      </xdr:nvSpPr>
      <xdr:spPr>
        <a:xfrm>
          <a:off x="23001512" y="23273657"/>
          <a:ext cx="272143" cy="258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116"/>
  <sheetViews>
    <sheetView showGridLines="0" showZeros="0" tabSelected="1" zoomScale="70" zoomScaleNormal="70" workbookViewId="0"/>
  </sheetViews>
  <sheetFormatPr defaultRowHeight="13.5" x14ac:dyDescent="0.15"/>
  <cols>
    <col min="1" max="1" width="9" customWidth="1"/>
    <col min="2" max="2" width="3.375" customWidth="1"/>
    <col min="3" max="3" width="3.75" customWidth="1"/>
    <col min="4" max="4" width="37.125" customWidth="1"/>
    <col min="5" max="7" width="24.5" customWidth="1"/>
    <col min="8" max="9" width="14.875" customWidth="1"/>
    <col min="10" max="10" width="8.25" customWidth="1"/>
    <col min="11" max="11" width="6.625" customWidth="1"/>
    <col min="12" max="12" width="8.25" customWidth="1"/>
    <col min="13" max="13" width="26.875" customWidth="1"/>
    <col min="14" max="20" width="17.625" customWidth="1"/>
    <col min="21" max="21" width="9.75" customWidth="1"/>
    <col min="22" max="22" width="6.625" customWidth="1"/>
    <col min="23" max="23" width="10.625" customWidth="1"/>
    <col min="24" max="24" width="13.25" customWidth="1"/>
    <col min="25" max="28" width="15.625" customWidth="1"/>
    <col min="33" max="33" width="36.625" customWidth="1"/>
    <col min="34" max="34" width="16.875" customWidth="1"/>
    <col min="35" max="36" width="15.875" customWidth="1"/>
  </cols>
  <sheetData>
    <row r="1" spans="2:28" x14ac:dyDescent="0.15">
      <c r="G1" s="86"/>
      <c r="X1" s="18"/>
      <c r="Y1" s="16"/>
      <c r="Z1" s="16"/>
      <c r="AA1" s="1"/>
      <c r="AB1" s="1"/>
    </row>
    <row r="2" spans="2:28" ht="54.75" customHeight="1" x14ac:dyDescent="0.15">
      <c r="B2" s="167" t="s">
        <v>82</v>
      </c>
      <c r="C2" s="165"/>
      <c r="D2" s="165"/>
      <c r="E2" s="165"/>
      <c r="F2" s="1"/>
      <c r="G2" s="1"/>
      <c r="H2" s="158"/>
      <c r="X2" s="18"/>
      <c r="Y2" s="224"/>
      <c r="Z2" s="225"/>
      <c r="AA2" s="79"/>
      <c r="AB2" s="1"/>
    </row>
    <row r="3" spans="2:28" ht="31.5" customHeight="1" x14ac:dyDescent="0.15">
      <c r="B3" t="s">
        <v>34</v>
      </c>
      <c r="C3" t="s">
        <v>67</v>
      </c>
      <c r="F3" s="1" ph="1"/>
      <c r="G3" s="1" ph="1"/>
      <c r="H3" s="158"/>
      <c r="I3" s="1"/>
      <c r="X3" s="77"/>
      <c r="Y3" s="226"/>
      <c r="Z3" s="101"/>
      <c r="AA3" s="22"/>
      <c r="AB3" s="1"/>
    </row>
    <row r="4" spans="2:28" ht="23.25" customHeight="1" x14ac:dyDescent="0.15">
      <c r="C4" s="239" t="s">
        <v>62</v>
      </c>
      <c r="D4" s="243" t="s">
        <v>97</v>
      </c>
      <c r="E4" s="243"/>
      <c r="F4" s="241" t="s">
        <v>55</v>
      </c>
      <c r="H4" s="212"/>
      <c r="I4" s="212"/>
      <c r="X4" s="77"/>
      <c r="Y4" s="226"/>
      <c r="Z4" s="101"/>
      <c r="AA4" s="22"/>
      <c r="AB4" s="1"/>
    </row>
    <row r="5" spans="2:28" ht="34.5" customHeight="1" thickBot="1" x14ac:dyDescent="0.2">
      <c r="C5" s="240"/>
      <c r="D5" s="244"/>
      <c r="E5" s="244"/>
      <c r="F5" s="242"/>
      <c r="H5" s="238"/>
      <c r="I5" s="238"/>
      <c r="X5" s="77"/>
      <c r="Y5" s="226"/>
      <c r="Z5" s="101"/>
      <c r="AA5" s="22"/>
      <c r="AB5" s="1"/>
    </row>
    <row r="6" spans="2:28" ht="30" customHeight="1" thickTop="1" x14ac:dyDescent="0.15">
      <c r="C6" s="35"/>
      <c r="D6" s="237"/>
      <c r="E6" s="237"/>
      <c r="F6" s="163"/>
      <c r="G6" s="178" ph="1"/>
      <c r="H6" s="180"/>
      <c r="I6" s="181"/>
      <c r="X6" s="77"/>
      <c r="Y6" s="226"/>
      <c r="Z6" s="101"/>
      <c r="AA6" s="1"/>
      <c r="AB6" s="1"/>
    </row>
    <row r="7" spans="2:28" ht="30" customHeight="1" x14ac:dyDescent="0.15">
      <c r="C7" s="35"/>
      <c r="D7" s="237"/>
      <c r="E7" s="237"/>
      <c r="F7" s="163"/>
      <c r="G7" s="178" ph="1"/>
      <c r="H7" s="180"/>
      <c r="I7" s="181"/>
      <c r="X7" s="77"/>
      <c r="Y7" s="226"/>
      <c r="Z7" s="101"/>
      <c r="AA7" s="1"/>
      <c r="AB7" s="1"/>
    </row>
    <row r="8" spans="2:28" ht="30" customHeight="1" x14ac:dyDescent="0.15">
      <c r="C8" s="38"/>
      <c r="D8" s="237"/>
      <c r="E8" s="237"/>
      <c r="F8" s="163"/>
      <c r="G8" s="178" ph="1"/>
      <c r="H8" s="180"/>
      <c r="I8" s="181"/>
      <c r="X8" s="77"/>
      <c r="Y8" s="226"/>
      <c r="Z8" s="101"/>
      <c r="AA8" s="1"/>
      <c r="AB8" s="1"/>
    </row>
    <row r="9" spans="2:28" ht="30" customHeight="1" x14ac:dyDescent="0.15">
      <c r="C9" s="38"/>
      <c r="D9" s="237"/>
      <c r="E9" s="237"/>
      <c r="F9" s="166"/>
      <c r="G9" s="178" ph="1"/>
      <c r="H9" s="180"/>
      <c r="I9" s="181"/>
      <c r="X9" s="77"/>
      <c r="Y9" s="226"/>
      <c r="Z9" s="101"/>
      <c r="AA9" s="1"/>
      <c r="AB9" s="1"/>
    </row>
    <row r="10" spans="2:28" ht="30" customHeight="1" x14ac:dyDescent="0.15">
      <c r="C10" s="38"/>
      <c r="D10" s="237"/>
      <c r="E10" s="237"/>
      <c r="F10" s="163"/>
      <c r="G10" s="178" ph="1"/>
      <c r="H10" s="180"/>
      <c r="I10" s="181"/>
      <c r="X10" s="77"/>
      <c r="Y10" s="226"/>
      <c r="Z10" s="115"/>
      <c r="AA10" s="1"/>
      <c r="AB10" s="1"/>
    </row>
    <row r="11" spans="2:28" ht="30" customHeight="1" x14ac:dyDescent="0.15">
      <c r="C11" s="38"/>
      <c r="D11" s="237"/>
      <c r="E11" s="237"/>
      <c r="F11" s="163"/>
      <c r="G11" s="178" ph="1"/>
      <c r="H11" s="180"/>
      <c r="I11" s="181"/>
      <c r="X11" s="77"/>
      <c r="Y11" s="226"/>
      <c r="Z11" s="115"/>
      <c r="AA11" s="1"/>
      <c r="AB11" s="1"/>
    </row>
    <row r="12" spans="2:28" ht="35.25" customHeight="1" x14ac:dyDescent="0.15">
      <c r="C12" s="2"/>
      <c r="D12" s="245" t="s">
        <v>31</v>
      </c>
      <c r="E12" s="245"/>
      <c r="F12" s="164">
        <f>SUM(F6:F11)</f>
        <v>0</v>
      </c>
      <c r="G12" s="179" ph="1"/>
      <c r="H12" s="182"/>
      <c r="I12" s="181"/>
      <c r="X12" s="77"/>
      <c r="Y12" s="226"/>
      <c r="Z12" s="115"/>
      <c r="AA12" s="1"/>
      <c r="AB12" s="1"/>
    </row>
    <row r="13" spans="2:28" ht="30.75" customHeight="1" x14ac:dyDescent="0.15">
      <c r="X13" s="77"/>
      <c r="Y13" s="226"/>
      <c r="Z13" s="115"/>
      <c r="AA13" s="1"/>
      <c r="AB13" s="1"/>
    </row>
    <row r="14" spans="2:28" ht="31.5" customHeight="1" x14ac:dyDescent="0.15">
      <c r="X14" s="77"/>
      <c r="Y14" s="226"/>
      <c r="Z14" s="115"/>
      <c r="AA14" s="1"/>
      <c r="AB14" s="1"/>
    </row>
    <row r="15" spans="2:28" ht="31.5" customHeight="1" x14ac:dyDescent="0.15">
      <c r="B15" t="s">
        <v>33</v>
      </c>
      <c r="C15" t="s">
        <v>83</v>
      </c>
      <c r="X15" s="77"/>
      <c r="Y15" s="226"/>
      <c r="Z15" s="115"/>
      <c r="AA15" s="1"/>
      <c r="AB15" s="1"/>
    </row>
    <row r="16" spans="2:28" ht="90" customHeight="1" thickBot="1" x14ac:dyDescent="0.2">
      <c r="C16" s="134" t="s">
        <v>59</v>
      </c>
      <c r="D16" s="44" t="s">
        <v>95</v>
      </c>
      <c r="E16" s="44" t="s">
        <v>52</v>
      </c>
      <c r="F16" s="44" t="s">
        <v>53</v>
      </c>
      <c r="G16" s="44" t="s">
        <v>54</v>
      </c>
      <c r="H16" s="43" t="s">
        <v>32</v>
      </c>
      <c r="I16" s="43" t="s">
        <v>96</v>
      </c>
      <c r="J16" s="112"/>
      <c r="X16" s="18"/>
      <c r="Y16" s="88"/>
      <c r="Z16" s="89"/>
      <c r="AA16" s="226"/>
      <c r="AB16" s="1"/>
    </row>
    <row r="17" spans="2:28" ht="30" customHeight="1" thickTop="1" x14ac:dyDescent="0.15">
      <c r="C17" s="36"/>
      <c r="D17" s="177"/>
      <c r="E17" s="40"/>
      <c r="F17" s="40"/>
      <c r="G17" s="39"/>
      <c r="H17" s="42"/>
      <c r="I17" s="41"/>
      <c r="J17" s="113"/>
      <c r="X17" s="18"/>
      <c r="Y17" s="16"/>
      <c r="Z17" s="77"/>
      <c r="AA17" s="226"/>
      <c r="AB17" s="1"/>
    </row>
    <row r="18" spans="2:28" ht="30" customHeight="1" x14ac:dyDescent="0.15">
      <c r="C18" s="36"/>
      <c r="D18" s="177"/>
      <c r="E18" s="40"/>
      <c r="F18" s="40"/>
      <c r="G18" s="39"/>
      <c r="H18" s="38"/>
      <c r="I18" s="37"/>
      <c r="J18" s="113"/>
      <c r="X18" s="18"/>
      <c r="Y18" s="16"/>
      <c r="Z18" s="77"/>
      <c r="AA18" s="226"/>
      <c r="AB18" s="1"/>
    </row>
    <row r="19" spans="2:28" ht="30" customHeight="1" x14ac:dyDescent="0.15">
      <c r="C19" s="36"/>
      <c r="D19" s="177"/>
      <c r="E19" s="40"/>
      <c r="F19" s="40"/>
      <c r="G19" s="39"/>
      <c r="H19" s="38"/>
      <c r="I19" s="34"/>
      <c r="J19" s="113"/>
      <c r="X19" s="18"/>
      <c r="Y19" s="16"/>
      <c r="Z19" s="77"/>
      <c r="AA19" s="226"/>
      <c r="AB19" s="1"/>
    </row>
    <row r="20" spans="2:28" ht="30" customHeight="1" x14ac:dyDescent="0.15">
      <c r="C20" s="36"/>
      <c r="D20" s="176"/>
      <c r="E20" s="40"/>
      <c r="F20" s="40"/>
      <c r="G20" s="39"/>
      <c r="H20" s="38"/>
      <c r="I20" s="34"/>
      <c r="J20" s="113"/>
      <c r="X20" s="18"/>
      <c r="Y20" s="16"/>
      <c r="Z20" s="77"/>
      <c r="AA20" s="226"/>
      <c r="AB20" s="1"/>
    </row>
    <row r="21" spans="2:28" ht="30" customHeight="1" x14ac:dyDescent="0.15">
      <c r="C21" s="36"/>
      <c r="D21" s="176"/>
      <c r="E21" s="40"/>
      <c r="F21" s="40"/>
      <c r="G21" s="39"/>
      <c r="H21" s="38"/>
      <c r="I21" s="37"/>
      <c r="J21" s="113"/>
      <c r="X21" s="18"/>
      <c r="Y21" s="16"/>
      <c r="Z21" s="77"/>
      <c r="AA21" s="226"/>
      <c r="AB21" s="1"/>
    </row>
    <row r="22" spans="2:28" ht="30" customHeight="1" x14ac:dyDescent="0.15">
      <c r="C22" s="36"/>
      <c r="D22" s="176"/>
      <c r="E22" s="40"/>
      <c r="F22" s="40"/>
      <c r="G22" s="39"/>
      <c r="H22" s="38"/>
      <c r="I22" s="34"/>
      <c r="J22" s="113"/>
      <c r="X22" s="1"/>
      <c r="Y22" s="1"/>
      <c r="Z22" s="1"/>
      <c r="AA22" s="1"/>
      <c r="AB22" s="1"/>
    </row>
    <row r="23" spans="2:28" ht="30" customHeight="1" x14ac:dyDescent="0.15">
      <c r="C23" s="36"/>
      <c r="D23" s="191"/>
      <c r="E23" s="40"/>
      <c r="F23" s="40"/>
      <c r="G23" s="39"/>
      <c r="H23" s="38"/>
      <c r="I23" s="34"/>
      <c r="J23" s="113"/>
      <c r="X23" s="1"/>
      <c r="Y23" s="1"/>
      <c r="Z23" s="1"/>
      <c r="AA23" s="1"/>
      <c r="AB23" s="1"/>
    </row>
    <row r="24" spans="2:28" ht="30" customHeight="1" x14ac:dyDescent="0.15">
      <c r="C24" s="36"/>
      <c r="D24" s="176"/>
      <c r="E24" s="40"/>
      <c r="F24" s="40"/>
      <c r="G24" s="39"/>
      <c r="H24" s="38"/>
      <c r="I24" s="34"/>
      <c r="J24" s="113"/>
      <c r="X24" s="1"/>
      <c r="Y24" s="1"/>
      <c r="Z24" s="1"/>
      <c r="AA24" s="1"/>
      <c r="AB24" s="1"/>
    </row>
    <row r="25" spans="2:28" ht="30" customHeight="1" x14ac:dyDescent="0.15">
      <c r="C25" s="36"/>
      <c r="D25" s="176"/>
      <c r="E25" s="40"/>
      <c r="F25" s="40"/>
      <c r="G25" s="39"/>
      <c r="H25" s="38"/>
      <c r="I25" s="34"/>
      <c r="J25" s="113"/>
    </row>
    <row r="26" spans="2:28" ht="30" customHeight="1" x14ac:dyDescent="0.15">
      <c r="C26" s="36"/>
      <c r="D26" s="176"/>
      <c r="E26" s="40"/>
      <c r="F26" s="40"/>
      <c r="G26" s="39"/>
      <c r="H26" s="38"/>
      <c r="I26" s="34"/>
      <c r="J26" s="113"/>
    </row>
    <row r="27" spans="2:28" ht="35.25" customHeight="1" x14ac:dyDescent="0.15">
      <c r="C27" s="2"/>
      <c r="D27" s="3" t="s">
        <v>31</v>
      </c>
      <c r="E27" s="33"/>
      <c r="F27" s="33"/>
      <c r="G27" s="32">
        <f>SUM(G17:G26)</f>
        <v>0</v>
      </c>
      <c r="H27" s="2"/>
      <c r="I27" s="2"/>
      <c r="J27" s="1"/>
    </row>
    <row r="28" spans="2:28" ht="43.5" customHeight="1" x14ac:dyDescent="0.15">
      <c r="D28" s="259" t="s">
        <v>30</v>
      </c>
      <c r="E28" s="259"/>
      <c r="F28" s="259"/>
      <c r="G28" s="259"/>
    </row>
    <row r="30" spans="2:28" ht="30.75" customHeight="1" x14ac:dyDescent="0.15">
      <c r="B30" t="s">
        <v>29</v>
      </c>
      <c r="C30" t="s">
        <v>28</v>
      </c>
      <c r="F30" s="1"/>
    </row>
    <row r="31" spans="2:28" ht="47.25" customHeight="1" x14ac:dyDescent="0.15">
      <c r="C31" s="258" t="s">
        <v>27</v>
      </c>
      <c r="D31" s="260"/>
      <c r="E31" s="183"/>
      <c r="F31" s="187"/>
    </row>
    <row r="32" spans="2:28" ht="30" customHeight="1" x14ac:dyDescent="0.15">
      <c r="D32" t="s">
        <v>98</v>
      </c>
      <c r="F32" s="1"/>
      <c r="W32" s="1"/>
      <c r="X32" s="1"/>
      <c r="Y32" s="1"/>
      <c r="Z32" s="1"/>
      <c r="AA32" s="1"/>
    </row>
    <row r="33" spans="2:28" ht="30" customHeight="1" x14ac:dyDescent="0.15">
      <c r="F33" s="1"/>
      <c r="W33" s="1"/>
      <c r="X33" s="1"/>
      <c r="Y33" s="1"/>
      <c r="Z33" s="1"/>
      <c r="AA33" s="1"/>
    </row>
    <row r="34" spans="2:28" ht="30" customHeight="1" x14ac:dyDescent="0.15">
      <c r="B34" t="s">
        <v>26</v>
      </c>
      <c r="C34" t="s">
        <v>25</v>
      </c>
      <c r="F34" s="1"/>
      <c r="W34" s="1"/>
      <c r="X34" s="1"/>
      <c r="Y34" s="1"/>
      <c r="Z34" s="1"/>
      <c r="AA34" s="1"/>
    </row>
    <row r="35" spans="2:28" ht="30" customHeight="1" x14ac:dyDescent="0.15">
      <c r="C35">
        <v>1</v>
      </c>
      <c r="D35" t="s">
        <v>24</v>
      </c>
      <c r="F35" s="1"/>
      <c r="W35" s="1"/>
      <c r="X35" s="1"/>
      <c r="Y35" s="1"/>
      <c r="Z35" s="1"/>
      <c r="AA35" s="1"/>
    </row>
    <row r="36" spans="2:28" ht="35.25" customHeight="1" x14ac:dyDescent="0.15">
      <c r="D36" s="2" t="s">
        <v>23</v>
      </c>
      <c r="E36" s="184">
        <f>T75</f>
        <v>0</v>
      </c>
      <c r="F36" s="188"/>
      <c r="W36" s="1"/>
      <c r="X36" s="1"/>
      <c r="Y36" s="249"/>
      <c r="Z36" s="249"/>
      <c r="AA36" s="1"/>
    </row>
    <row r="37" spans="2:28" ht="33.75" customHeight="1" x14ac:dyDescent="0.15">
      <c r="D37" t="s">
        <v>60</v>
      </c>
      <c r="E37" s="31"/>
      <c r="F37" s="1"/>
      <c r="X37" s="24"/>
      <c r="Y37" s="28"/>
      <c r="Z37" s="24"/>
      <c r="AA37" s="1"/>
    </row>
    <row r="38" spans="2:28" ht="30" customHeight="1" x14ac:dyDescent="0.15">
      <c r="C38">
        <v>2</v>
      </c>
      <c r="D38" s="25" t="s">
        <v>22</v>
      </c>
      <c r="E38" s="31"/>
      <c r="F38" s="1"/>
      <c r="X38" s="24"/>
      <c r="Y38" s="28"/>
      <c r="Z38" s="24"/>
      <c r="AA38" s="1"/>
    </row>
    <row r="39" spans="2:28" ht="35.25" customHeight="1" x14ac:dyDescent="0.15">
      <c r="D39" s="2" t="s">
        <v>21</v>
      </c>
      <c r="E39" s="185" t="str">
        <f>IF($E$31="","",ROUNDDOWN(E31/E36/9,0))</f>
        <v/>
      </c>
      <c r="F39" s="189"/>
      <c r="X39" s="24"/>
      <c r="Y39" s="28"/>
      <c r="Z39" s="24"/>
      <c r="AA39" s="1"/>
    </row>
    <row r="40" spans="2:28" ht="35.25" customHeight="1" x14ac:dyDescent="0.15">
      <c r="D40" s="2" t="s">
        <v>63</v>
      </c>
      <c r="E40" s="186" t="str">
        <f>IF($E$31="","",ROUNDDOWN(E31/F12/9,0))</f>
        <v/>
      </c>
      <c r="F40" s="190"/>
      <c r="X40" s="135"/>
      <c r="Y40" s="28"/>
      <c r="Z40" s="135"/>
      <c r="AA40" s="1"/>
    </row>
    <row r="41" spans="2:28" ht="20.25" customHeight="1" x14ac:dyDescent="0.15">
      <c r="D41" s="1"/>
      <c r="E41" s="142"/>
      <c r="F41" s="1"/>
      <c r="X41" s="135"/>
      <c r="Y41" s="28"/>
      <c r="Z41" s="135"/>
      <c r="AA41" s="1"/>
    </row>
    <row r="42" spans="2:28" ht="57" customHeight="1" x14ac:dyDescent="0.15">
      <c r="D42" s="30"/>
      <c r="E42" s="29"/>
      <c r="K42" s="167" t="s">
        <v>20</v>
      </c>
      <c r="L42" s="234"/>
      <c r="M42" s="234"/>
      <c r="N42" s="235"/>
      <c r="O42" s="235"/>
      <c r="T42" s="114" t="s">
        <v>58</v>
      </c>
      <c r="X42" s="24"/>
      <c r="Y42" s="28"/>
      <c r="Z42" s="24"/>
      <c r="AA42" s="1"/>
    </row>
    <row r="43" spans="2:28" ht="7.5" customHeight="1" x14ac:dyDescent="0.15">
      <c r="D43" s="30"/>
      <c r="E43" s="29"/>
      <c r="K43" s="72"/>
      <c r="L43" s="73"/>
      <c r="M43" s="73"/>
      <c r="N43" s="73"/>
      <c r="O43" s="73"/>
      <c r="P43" s="73"/>
      <c r="Q43" s="73"/>
      <c r="R43" s="73"/>
      <c r="S43" s="73"/>
      <c r="T43" s="74"/>
      <c r="U43" s="110"/>
      <c r="X43" s="68"/>
      <c r="Y43" s="28"/>
      <c r="Z43" s="68"/>
      <c r="AA43" s="1"/>
    </row>
    <row r="44" spans="2:28" ht="29.25" customHeight="1" x14ac:dyDescent="0.15">
      <c r="K44" s="70"/>
      <c r="L44" s="71"/>
      <c r="M44" s="71"/>
      <c r="N44" s="27" t="s">
        <v>49</v>
      </c>
      <c r="O44" s="27"/>
      <c r="P44" s="27"/>
      <c r="Q44" s="27"/>
      <c r="R44" s="27"/>
      <c r="S44" s="4"/>
      <c r="T44" s="107"/>
      <c r="U44" s="111"/>
      <c r="X44" s="146"/>
      <c r="Y44" s="144"/>
    </row>
    <row r="45" spans="2:28" ht="32.25" customHeight="1" thickBot="1" x14ac:dyDescent="0.2">
      <c r="K45" s="207"/>
      <c r="L45" s="208"/>
      <c r="M45" s="209"/>
      <c r="N45" s="210" t="s">
        <v>65</v>
      </c>
      <c r="O45" s="210" t="s">
        <v>14</v>
      </c>
      <c r="P45" s="211" t="s">
        <v>87</v>
      </c>
      <c r="Q45" s="211" t="s">
        <v>78</v>
      </c>
      <c r="R45" s="211" t="s">
        <v>79</v>
      </c>
      <c r="S45" s="209" t="s">
        <v>19</v>
      </c>
      <c r="T45" s="210" t="s">
        <v>18</v>
      </c>
      <c r="U45" s="233"/>
      <c r="X45" s="147"/>
      <c r="Y45" s="144"/>
      <c r="AB45" s="79"/>
    </row>
    <row r="46" spans="2:28" ht="20.100000000000001" customHeight="1" thickTop="1" x14ac:dyDescent="0.15">
      <c r="K46" s="272" t="s">
        <v>89</v>
      </c>
      <c r="L46" s="253" t="s">
        <v>71</v>
      </c>
      <c r="M46" s="162" t="s">
        <v>66</v>
      </c>
      <c r="N46" s="87">
        <f>IF(F12="","",原単位!$F$17)</f>
        <v>7.04</v>
      </c>
      <c r="O46" s="87">
        <f>IF(F12="","",原単位!$F$18)</f>
        <v>6.9500000000000011</v>
      </c>
      <c r="P46" s="90" t="s">
        <v>13</v>
      </c>
      <c r="Q46" s="90" t="s">
        <v>13</v>
      </c>
      <c r="R46" s="90" t="s">
        <v>13</v>
      </c>
      <c r="S46" s="216">
        <f>SUM(N46:R46)</f>
        <v>13.990000000000002</v>
      </c>
      <c r="T46" s="172">
        <f>F12</f>
        <v>0</v>
      </c>
      <c r="U46" s="221">
        <f>ROUNDDOWN(S46*T46,2)</f>
        <v>0</v>
      </c>
      <c r="V46" s="91"/>
      <c r="AB46" s="22"/>
    </row>
    <row r="47" spans="2:28" ht="20.100000000000001" customHeight="1" x14ac:dyDescent="0.15">
      <c r="K47" s="250"/>
      <c r="L47" s="253"/>
      <c r="M47" s="160"/>
      <c r="N47" s="2"/>
      <c r="O47" s="2"/>
      <c r="P47" s="215"/>
      <c r="Q47" s="215"/>
      <c r="R47" s="215"/>
      <c r="S47" s="223"/>
      <c r="T47" s="172"/>
      <c r="U47" s="221">
        <f t="shared" ref="U47:U51" si="0">ROUNDDOWN(S47*T47,0)</f>
        <v>0</v>
      </c>
      <c r="V47" s="91"/>
      <c r="AB47" s="22"/>
    </row>
    <row r="48" spans="2:28" ht="20.100000000000001" customHeight="1" x14ac:dyDescent="0.15">
      <c r="K48" s="250"/>
      <c r="L48" s="253"/>
      <c r="M48" s="160"/>
      <c r="N48" s="87"/>
      <c r="O48" s="90"/>
      <c r="P48" s="215"/>
      <c r="Q48" s="215"/>
      <c r="R48" s="215"/>
      <c r="S48" s="223"/>
      <c r="T48" s="172"/>
      <c r="U48" s="221">
        <f t="shared" si="0"/>
        <v>0</v>
      </c>
      <c r="V48" s="91"/>
      <c r="AB48" s="22"/>
    </row>
    <row r="49" spans="9:28" ht="20.100000000000001" customHeight="1" x14ac:dyDescent="0.15">
      <c r="K49" s="250"/>
      <c r="L49" s="253"/>
      <c r="M49" s="160"/>
      <c r="N49" s="87"/>
      <c r="O49" s="90"/>
      <c r="P49" s="215"/>
      <c r="Q49" s="215"/>
      <c r="R49" s="215"/>
      <c r="S49" s="223"/>
      <c r="T49" s="172"/>
      <c r="U49" s="221">
        <f t="shared" si="0"/>
        <v>0</v>
      </c>
      <c r="V49" s="91"/>
      <c r="AB49" s="22"/>
    </row>
    <row r="50" spans="9:28" ht="20.100000000000001" customHeight="1" x14ac:dyDescent="0.15">
      <c r="K50" s="250"/>
      <c r="L50" s="253"/>
      <c r="M50" s="160"/>
      <c r="N50" s="87"/>
      <c r="O50" s="90"/>
      <c r="P50" s="215"/>
      <c r="Q50" s="215"/>
      <c r="R50" s="215"/>
      <c r="S50" s="223"/>
      <c r="T50" s="172"/>
      <c r="U50" s="221">
        <f t="shared" si="0"/>
        <v>0</v>
      </c>
      <c r="V50" s="91"/>
      <c r="AB50" s="22"/>
    </row>
    <row r="51" spans="9:28" ht="20.100000000000001" customHeight="1" x14ac:dyDescent="0.15">
      <c r="K51" s="250"/>
      <c r="L51" s="271"/>
      <c r="M51" s="227"/>
      <c r="N51" s="228"/>
      <c r="O51" s="222"/>
      <c r="P51" s="229"/>
      <c r="Q51" s="229"/>
      <c r="R51" s="229"/>
      <c r="S51" s="222"/>
      <c r="T51" s="230"/>
      <c r="U51" s="221">
        <f t="shared" si="0"/>
        <v>0</v>
      </c>
      <c r="V51" s="91"/>
      <c r="AB51" s="22"/>
    </row>
    <row r="52" spans="9:28" ht="20.100000000000001" customHeight="1" x14ac:dyDescent="0.15">
      <c r="K52" s="250"/>
      <c r="L52" s="253" t="s">
        <v>86</v>
      </c>
      <c r="M52" s="160">
        <f>D6</f>
        <v>0</v>
      </c>
      <c r="N52" s="90" t="s">
        <v>13</v>
      </c>
      <c r="O52" s="90" t="s">
        <v>13</v>
      </c>
      <c r="P52" s="90" t="s">
        <v>13</v>
      </c>
      <c r="Q52" s="213" t="str">
        <f t="shared" ref="Q52:Q57" si="1">IF(C6="","",LOOKUP(C6,Z$84:Z$89,AA$84:AA$89))</f>
        <v/>
      </c>
      <c r="R52" s="90" t="s">
        <v>13</v>
      </c>
      <c r="S52" s="214">
        <f>SUM(O52:R52)</f>
        <v>0</v>
      </c>
      <c r="T52" s="172">
        <f t="shared" ref="T52:T57" si="2">+F6</f>
        <v>0</v>
      </c>
      <c r="U52" s="221">
        <f>ROUNDDOWN(S52*T52,2)</f>
        <v>0</v>
      </c>
      <c r="AB52" s="22"/>
    </row>
    <row r="53" spans="9:28" ht="20.100000000000001" customHeight="1" x14ac:dyDescent="0.15">
      <c r="K53" s="250"/>
      <c r="L53" s="253"/>
      <c r="M53" s="160">
        <f>D7</f>
        <v>0</v>
      </c>
      <c r="N53" s="90" t="s">
        <v>13</v>
      </c>
      <c r="O53" s="90" t="s">
        <v>13</v>
      </c>
      <c r="P53" s="90" t="s">
        <v>13</v>
      </c>
      <c r="Q53" s="213" t="str">
        <f t="shared" si="1"/>
        <v/>
      </c>
      <c r="R53" s="90" t="s">
        <v>13</v>
      </c>
      <c r="S53" s="214">
        <f>SUM(O53:R53)</f>
        <v>0</v>
      </c>
      <c r="T53" s="172">
        <f t="shared" si="2"/>
        <v>0</v>
      </c>
      <c r="U53" s="221">
        <f t="shared" ref="U53:U57" si="3">ROUNDDOWN(S53*T53,2)</f>
        <v>0</v>
      </c>
      <c r="AB53" s="22"/>
    </row>
    <row r="54" spans="9:28" ht="20.100000000000001" customHeight="1" x14ac:dyDescent="0.15">
      <c r="K54" s="250"/>
      <c r="L54" s="253"/>
      <c r="M54" s="160">
        <f t="shared" ref="M54:M57" si="4">D8</f>
        <v>0</v>
      </c>
      <c r="N54" s="90" t="s">
        <v>13</v>
      </c>
      <c r="O54" s="90" t="s">
        <v>13</v>
      </c>
      <c r="P54" s="90" t="s">
        <v>13</v>
      </c>
      <c r="Q54" s="213" t="str">
        <f t="shared" si="1"/>
        <v/>
      </c>
      <c r="R54" s="90" t="s">
        <v>13</v>
      </c>
      <c r="S54" s="214">
        <f t="shared" ref="S54:S57" si="5">SUM(N54:R54)</f>
        <v>0</v>
      </c>
      <c r="T54" s="172">
        <f t="shared" si="2"/>
        <v>0</v>
      </c>
      <c r="U54" s="221">
        <f t="shared" si="3"/>
        <v>0</v>
      </c>
      <c r="V54" s="91"/>
      <c r="AB54" s="22"/>
    </row>
    <row r="55" spans="9:28" ht="20.100000000000001" customHeight="1" x14ac:dyDescent="0.15">
      <c r="K55" s="250"/>
      <c r="L55" s="253"/>
      <c r="M55" s="160">
        <f t="shared" si="4"/>
        <v>0</v>
      </c>
      <c r="N55" s="90" t="s">
        <v>13</v>
      </c>
      <c r="O55" s="90" t="s">
        <v>13</v>
      </c>
      <c r="P55" s="90" t="s">
        <v>13</v>
      </c>
      <c r="Q55" s="213" t="str">
        <f t="shared" si="1"/>
        <v/>
      </c>
      <c r="R55" s="90" t="s">
        <v>13</v>
      </c>
      <c r="S55" s="214">
        <f t="shared" si="5"/>
        <v>0</v>
      </c>
      <c r="T55" s="172">
        <f t="shared" si="2"/>
        <v>0</v>
      </c>
      <c r="U55" s="221">
        <f t="shared" si="3"/>
        <v>0</v>
      </c>
      <c r="V55" s="91"/>
      <c r="AB55" s="22"/>
    </row>
    <row r="56" spans="9:28" ht="20.100000000000001" customHeight="1" x14ac:dyDescent="0.15">
      <c r="K56" s="250"/>
      <c r="L56" s="253"/>
      <c r="M56" s="160">
        <f t="shared" si="4"/>
        <v>0</v>
      </c>
      <c r="N56" s="90" t="s">
        <v>13</v>
      </c>
      <c r="O56" s="90" t="s">
        <v>13</v>
      </c>
      <c r="P56" s="90" t="s">
        <v>13</v>
      </c>
      <c r="Q56" s="213" t="str">
        <f t="shared" si="1"/>
        <v/>
      </c>
      <c r="R56" s="90" t="s">
        <v>13</v>
      </c>
      <c r="S56" s="214">
        <f t="shared" si="5"/>
        <v>0</v>
      </c>
      <c r="T56" s="172">
        <f t="shared" si="2"/>
        <v>0</v>
      </c>
      <c r="U56" s="221">
        <f t="shared" si="3"/>
        <v>0</v>
      </c>
      <c r="V56" s="91"/>
      <c r="AB56" s="22"/>
    </row>
    <row r="57" spans="9:28" ht="20.100000000000001" customHeight="1" thickBot="1" x14ac:dyDescent="0.2">
      <c r="K57" s="273"/>
      <c r="L57" s="254"/>
      <c r="M57" s="161">
        <f t="shared" si="4"/>
        <v>0</v>
      </c>
      <c r="N57" s="218" t="s">
        <v>13</v>
      </c>
      <c r="O57" s="218" t="s">
        <v>13</v>
      </c>
      <c r="P57" s="218" t="s">
        <v>13</v>
      </c>
      <c r="Q57" s="231" t="str">
        <f t="shared" si="1"/>
        <v/>
      </c>
      <c r="R57" s="218" t="s">
        <v>13</v>
      </c>
      <c r="S57" s="232">
        <f t="shared" si="5"/>
        <v>0</v>
      </c>
      <c r="T57" s="173">
        <f t="shared" si="2"/>
        <v>0</v>
      </c>
      <c r="U57" s="221">
        <f t="shared" si="3"/>
        <v>0</v>
      </c>
      <c r="V57" s="91"/>
      <c r="AB57" s="22"/>
    </row>
    <row r="58" spans="9:28" ht="20.100000000000001" customHeight="1" thickTop="1" x14ac:dyDescent="0.15">
      <c r="I58" s="143">
        <f>D6</f>
        <v>0</v>
      </c>
      <c r="K58" s="255" t="s">
        <v>64</v>
      </c>
      <c r="L58" s="250" t="s">
        <v>91</v>
      </c>
      <c r="M58" s="162">
        <f>D6</f>
        <v>0</v>
      </c>
      <c r="N58" s="145" t="s">
        <v>13</v>
      </c>
      <c r="O58" s="145" t="s">
        <v>13</v>
      </c>
      <c r="P58" s="145" t="s">
        <v>13</v>
      </c>
      <c r="Q58" s="145" t="s">
        <v>16</v>
      </c>
      <c r="R58" s="219" t="str">
        <f>IF(D6="","",VLOOKUP(D6,原単位非,2))</f>
        <v/>
      </c>
      <c r="S58" s="220">
        <f t="shared" ref="S58:S59" si="6">SUM(N58:R58)</f>
        <v>0</v>
      </c>
      <c r="T58" s="174">
        <f t="shared" ref="T58:T63" si="7">F6</f>
        <v>0</v>
      </c>
      <c r="U58" s="221">
        <f>ROUNDDOWN(S58*T58,2)</f>
        <v>0</v>
      </c>
      <c r="V58" s="91"/>
    </row>
    <row r="59" spans="9:28" ht="20.100000000000001" customHeight="1" x14ac:dyDescent="0.15">
      <c r="I59" s="143">
        <f>D7</f>
        <v>0</v>
      </c>
      <c r="K59" s="253"/>
      <c r="L59" s="250"/>
      <c r="M59" s="162">
        <f>D7</f>
        <v>0</v>
      </c>
      <c r="N59" s="90" t="s">
        <v>16</v>
      </c>
      <c r="O59" s="90" t="s">
        <v>13</v>
      </c>
      <c r="P59" s="90" t="s">
        <v>13</v>
      </c>
      <c r="Q59" s="90" t="s">
        <v>13</v>
      </c>
      <c r="R59" s="219" t="str">
        <f>IF(D7="","",VLOOKUP(D7,原単位非,2))</f>
        <v/>
      </c>
      <c r="S59" s="216">
        <f t="shared" si="6"/>
        <v>0</v>
      </c>
      <c r="T59" s="174">
        <f t="shared" si="7"/>
        <v>0</v>
      </c>
      <c r="U59" s="221">
        <f t="shared" ref="U59:U63" si="8">ROUNDDOWN(S59*T59,2)</f>
        <v>0</v>
      </c>
      <c r="V59" s="91"/>
    </row>
    <row r="60" spans="9:28" ht="20.100000000000001" customHeight="1" x14ac:dyDescent="0.15">
      <c r="I60" s="143">
        <f t="shared" ref="I60:I63" si="9">D8</f>
        <v>0</v>
      </c>
      <c r="K60" s="253"/>
      <c r="L60" s="250"/>
      <c r="M60" s="162">
        <f t="shared" ref="M60:M63" si="10">D8</f>
        <v>0</v>
      </c>
      <c r="N60" s="90" t="s">
        <v>13</v>
      </c>
      <c r="O60" s="90" t="s">
        <v>13</v>
      </c>
      <c r="P60" s="90" t="s">
        <v>13</v>
      </c>
      <c r="Q60" s="90" t="s">
        <v>16</v>
      </c>
      <c r="R60" s="219" t="str">
        <f t="shared" ref="R60:R63" si="11">IF(D8="","",VLOOKUP(D8,原単位非,2))</f>
        <v/>
      </c>
      <c r="S60" s="216">
        <f t="shared" ref="S60:S63" si="12">SUM(N60:R60)</f>
        <v>0</v>
      </c>
      <c r="T60" s="174">
        <f t="shared" si="7"/>
        <v>0</v>
      </c>
      <c r="U60" s="221">
        <f t="shared" si="8"/>
        <v>0</v>
      </c>
      <c r="V60" s="91"/>
    </row>
    <row r="61" spans="9:28" ht="20.100000000000001" customHeight="1" x14ac:dyDescent="0.15">
      <c r="I61" s="143">
        <f t="shared" si="9"/>
        <v>0</v>
      </c>
      <c r="K61" s="253"/>
      <c r="L61" s="250"/>
      <c r="M61" s="162">
        <f t="shared" si="10"/>
        <v>0</v>
      </c>
      <c r="N61" s="90" t="s">
        <v>13</v>
      </c>
      <c r="O61" s="90" t="s">
        <v>13</v>
      </c>
      <c r="P61" s="90" t="s">
        <v>13</v>
      </c>
      <c r="Q61" s="90" t="s">
        <v>17</v>
      </c>
      <c r="R61" s="219" t="str">
        <f t="shared" si="11"/>
        <v/>
      </c>
      <c r="S61" s="216">
        <f t="shared" si="12"/>
        <v>0</v>
      </c>
      <c r="T61" s="174">
        <f t="shared" si="7"/>
        <v>0</v>
      </c>
      <c r="U61" s="221">
        <f t="shared" si="8"/>
        <v>0</v>
      </c>
      <c r="V61" s="91"/>
    </row>
    <row r="62" spans="9:28" ht="20.100000000000001" customHeight="1" x14ac:dyDescent="0.15">
      <c r="I62" s="143">
        <f t="shared" si="9"/>
        <v>0</v>
      </c>
      <c r="K62" s="253"/>
      <c r="L62" s="250"/>
      <c r="M62" s="162">
        <f t="shared" si="10"/>
        <v>0</v>
      </c>
      <c r="N62" s="90" t="s">
        <v>13</v>
      </c>
      <c r="O62" s="90" t="s">
        <v>16</v>
      </c>
      <c r="P62" s="90" t="s">
        <v>13</v>
      </c>
      <c r="Q62" s="90" t="s">
        <v>15</v>
      </c>
      <c r="R62" s="219" t="str">
        <f t="shared" si="11"/>
        <v/>
      </c>
      <c r="S62" s="216">
        <f t="shared" si="12"/>
        <v>0</v>
      </c>
      <c r="T62" s="174">
        <f t="shared" si="7"/>
        <v>0</v>
      </c>
      <c r="U62" s="221">
        <f t="shared" si="8"/>
        <v>0</v>
      </c>
      <c r="V62" s="91"/>
    </row>
    <row r="63" spans="9:28" ht="20.100000000000001" customHeight="1" x14ac:dyDescent="0.15">
      <c r="I63" s="143">
        <f t="shared" si="9"/>
        <v>0</v>
      </c>
      <c r="K63" s="253"/>
      <c r="L63" s="250"/>
      <c r="M63" s="162">
        <f t="shared" si="10"/>
        <v>0</v>
      </c>
      <c r="N63" s="90" t="s">
        <v>15</v>
      </c>
      <c r="O63" s="90" t="s">
        <v>13</v>
      </c>
      <c r="P63" s="90" t="s">
        <v>13</v>
      </c>
      <c r="Q63" s="90" t="s">
        <v>13</v>
      </c>
      <c r="R63" s="219" t="str">
        <f t="shared" si="11"/>
        <v/>
      </c>
      <c r="S63" s="216">
        <f t="shared" si="12"/>
        <v>0</v>
      </c>
      <c r="T63" s="174">
        <f t="shared" si="7"/>
        <v>0</v>
      </c>
      <c r="U63" s="221">
        <f t="shared" si="8"/>
        <v>0</v>
      </c>
      <c r="V63" s="91"/>
      <c r="AB63" s="1"/>
    </row>
    <row r="64" spans="9:28" ht="20.100000000000001" customHeight="1" x14ac:dyDescent="0.15">
      <c r="I64" s="143"/>
      <c r="K64" s="253"/>
      <c r="L64" s="251"/>
      <c r="M64" s="168"/>
      <c r="N64" s="145"/>
      <c r="O64" s="145"/>
      <c r="P64" s="145"/>
      <c r="Q64" s="145"/>
      <c r="R64" s="213"/>
      <c r="S64" s="220"/>
      <c r="T64" s="172"/>
      <c r="U64" s="221"/>
      <c r="V64" s="91"/>
      <c r="AA64" s="1"/>
      <c r="AB64" s="1"/>
    </row>
    <row r="65" spans="9:28" ht="20.100000000000001" customHeight="1" x14ac:dyDescent="0.15">
      <c r="I65" s="143">
        <f>D7</f>
        <v>0</v>
      </c>
      <c r="K65" s="253"/>
      <c r="L65" s="252" t="s">
        <v>88</v>
      </c>
      <c r="M65" s="162" t="s">
        <v>66</v>
      </c>
      <c r="N65" s="215">
        <f>IF(F12="","",原単位!$F$17)</f>
        <v>7.04</v>
      </c>
      <c r="O65" s="215">
        <f>IF(F12="","",原単位!$F$18)</f>
        <v>6.9500000000000011</v>
      </c>
      <c r="P65" s="215">
        <f>IF(F12="","",原単位!$F$19)</f>
        <v>7.2300000000000003E-3</v>
      </c>
      <c r="Q65" s="90" t="s">
        <v>13</v>
      </c>
      <c r="R65" s="90" t="s">
        <v>13</v>
      </c>
      <c r="S65" s="220">
        <f>SUM(N65:Q65)</f>
        <v>13.997230000000002</v>
      </c>
      <c r="T65" s="172">
        <f>F12</f>
        <v>0</v>
      </c>
      <c r="U65" s="221">
        <f>ROUNDDOWN(S65*T65,2)</f>
        <v>0</v>
      </c>
      <c r="V65" s="91"/>
      <c r="AA65" s="1"/>
      <c r="AB65" s="22"/>
    </row>
    <row r="66" spans="9:28" ht="20.100000000000001" customHeight="1" x14ac:dyDescent="0.15">
      <c r="I66" s="143">
        <f>D8</f>
        <v>0</v>
      </c>
      <c r="K66" s="253"/>
      <c r="L66" s="253"/>
      <c r="M66" s="162"/>
      <c r="N66" s="215"/>
      <c r="O66" s="215"/>
      <c r="P66" s="87"/>
      <c r="Q66" s="215"/>
      <c r="R66" s="215"/>
      <c r="S66" s="214"/>
      <c r="T66" s="172"/>
      <c r="U66" s="221">
        <f>ROUNDDOWN(S66*T66,3)</f>
        <v>0</v>
      </c>
      <c r="V66" s="91"/>
      <c r="AA66" s="1"/>
      <c r="AB66" s="22"/>
    </row>
    <row r="67" spans="9:28" ht="20.100000000000001" customHeight="1" x14ac:dyDescent="0.15">
      <c r="I67" s="143">
        <f>D9</f>
        <v>0</v>
      </c>
      <c r="K67" s="253"/>
      <c r="L67" s="253"/>
      <c r="M67" s="162"/>
      <c r="N67" s="215"/>
      <c r="O67" s="215"/>
      <c r="P67" s="87"/>
      <c r="Q67" s="215"/>
      <c r="R67" s="215"/>
      <c r="S67" s="214"/>
      <c r="T67" s="172"/>
      <c r="U67" s="221">
        <f t="shared" ref="U67:U69" si="13">ROUNDDOWN(S67*T67,0)</f>
        <v>0</v>
      </c>
      <c r="V67" s="91"/>
      <c r="AA67" s="1"/>
      <c r="AB67" s="22"/>
    </row>
    <row r="68" spans="9:28" ht="20.100000000000001" customHeight="1" x14ac:dyDescent="0.15">
      <c r="I68" s="143">
        <f>D10</f>
        <v>0</v>
      </c>
      <c r="K68" s="253"/>
      <c r="L68" s="253"/>
      <c r="M68" s="162"/>
      <c r="N68" s="215"/>
      <c r="O68" s="215"/>
      <c r="P68" s="87"/>
      <c r="Q68" s="215"/>
      <c r="R68" s="215"/>
      <c r="S68" s="214"/>
      <c r="T68" s="172"/>
      <c r="U68" s="221">
        <f t="shared" si="13"/>
        <v>0</v>
      </c>
      <c r="V68" s="91"/>
      <c r="AA68" s="1"/>
      <c r="AB68" s="22"/>
    </row>
    <row r="69" spans="9:28" ht="20.100000000000001" customHeight="1" thickBot="1" x14ac:dyDescent="0.2">
      <c r="I69" s="143">
        <f>D11</f>
        <v>0</v>
      </c>
      <c r="K69" s="254"/>
      <c r="L69" s="254"/>
      <c r="M69" s="162"/>
      <c r="N69" s="217"/>
      <c r="O69" s="159"/>
      <c r="P69" s="217"/>
      <c r="Q69" s="217"/>
      <c r="R69" s="217"/>
      <c r="S69" s="214"/>
      <c r="T69" s="172"/>
      <c r="U69" s="221">
        <f t="shared" si="13"/>
        <v>0</v>
      </c>
      <c r="V69" s="91"/>
      <c r="AA69" s="1"/>
      <c r="AB69" s="22"/>
    </row>
    <row r="70" spans="9:28" ht="20.100000000000001" customHeight="1" thickTop="1" thickBot="1" x14ac:dyDescent="0.2">
      <c r="K70" s="249"/>
      <c r="L70" s="249"/>
      <c r="M70" s="26">
        <f>G1</f>
        <v>0</v>
      </c>
      <c r="N70" s="101"/>
      <c r="O70" s="101"/>
      <c r="P70" s="264" t="s">
        <v>50</v>
      </c>
      <c r="Q70" s="265"/>
      <c r="R70" s="265"/>
      <c r="S70" s="266"/>
      <c r="T70" s="108" t="s">
        <v>57</v>
      </c>
      <c r="U70" s="91"/>
      <c r="V70" s="109"/>
      <c r="X70" s="18"/>
      <c r="Y70" s="16"/>
      <c r="Z70" s="16"/>
      <c r="AA70" s="1"/>
      <c r="AB70" s="1"/>
    </row>
    <row r="71" spans="9:28" ht="20.100000000000001" customHeight="1" thickTop="1" x14ac:dyDescent="0.15">
      <c r="K71" s="249"/>
      <c r="L71" s="249"/>
      <c r="M71" s="80"/>
      <c r="N71" s="92"/>
      <c r="O71" s="92"/>
      <c r="P71" s="269" t="s">
        <v>72</v>
      </c>
      <c r="Q71" s="151"/>
      <c r="R71" s="152" t="s">
        <v>71</v>
      </c>
      <c r="S71" s="153"/>
      <c r="T71" s="270">
        <f>SUM(U46:U57)</f>
        <v>0</v>
      </c>
      <c r="V71" s="91"/>
      <c r="X71" s="18"/>
      <c r="Y71" s="16"/>
      <c r="Z71" s="16"/>
      <c r="AA71" s="1"/>
      <c r="AB71" s="1"/>
    </row>
    <row r="72" spans="9:28" ht="20.100000000000001" customHeight="1" x14ac:dyDescent="0.15">
      <c r="K72" s="249"/>
      <c r="L72" s="249"/>
      <c r="M72" s="80"/>
      <c r="N72" s="92"/>
      <c r="O72" s="92"/>
      <c r="P72" s="263"/>
      <c r="Q72" s="148"/>
      <c r="R72" s="149" t="s">
        <v>92</v>
      </c>
      <c r="S72" s="150"/>
      <c r="T72" s="268"/>
      <c r="V72" s="91"/>
      <c r="X72" s="18"/>
      <c r="Y72" s="16"/>
      <c r="Z72" s="16"/>
      <c r="AA72" s="1"/>
      <c r="AB72" s="1"/>
    </row>
    <row r="73" spans="9:28" ht="20.100000000000001" customHeight="1" x14ac:dyDescent="0.15">
      <c r="K73" s="249"/>
      <c r="L73" s="249"/>
      <c r="M73" s="81"/>
      <c r="N73" s="92"/>
      <c r="O73" s="92"/>
      <c r="P73" s="262" t="s">
        <v>73</v>
      </c>
      <c r="Q73" s="154"/>
      <c r="R73" s="155" t="s">
        <v>90</v>
      </c>
      <c r="S73" s="156"/>
      <c r="T73" s="267">
        <f>SUM(U58:U69)</f>
        <v>0</v>
      </c>
      <c r="V73" s="91"/>
      <c r="X73" s="18"/>
      <c r="Y73" s="16"/>
      <c r="Z73" s="16"/>
      <c r="AA73" s="1"/>
    </row>
    <row r="74" spans="9:28" ht="20.100000000000001" customHeight="1" x14ac:dyDescent="0.15">
      <c r="K74" s="24"/>
      <c r="L74" s="24"/>
      <c r="M74" s="81"/>
      <c r="N74" s="92"/>
      <c r="O74" s="92"/>
      <c r="P74" s="263"/>
      <c r="Q74" s="148"/>
      <c r="R74" s="149" t="s">
        <v>93</v>
      </c>
      <c r="S74" s="150"/>
      <c r="T74" s="268"/>
      <c r="V74" s="91"/>
      <c r="X74" s="18"/>
      <c r="Y74" s="16"/>
      <c r="Z74" s="16"/>
      <c r="AA74" s="1"/>
    </row>
    <row r="75" spans="9:28" ht="23.25" customHeight="1" x14ac:dyDescent="0.15">
      <c r="N75" s="91"/>
      <c r="O75" s="91"/>
      <c r="P75" s="175" t="s">
        <v>74</v>
      </c>
      <c r="Q75" s="236"/>
      <c r="R75" s="93" t="s">
        <v>94</v>
      </c>
      <c r="S75" s="94"/>
      <c r="T75" s="157">
        <f>ROUNDDOWN(T73-T71,0)</f>
        <v>0</v>
      </c>
      <c r="U75" s="95"/>
      <c r="V75" s="95"/>
      <c r="W75" s="69"/>
      <c r="X75" s="18"/>
      <c r="Y75" s="16"/>
      <c r="Z75" s="16"/>
      <c r="AA75" s="1"/>
    </row>
    <row r="76" spans="9:28" ht="23.25" customHeight="1" x14ac:dyDescent="0.15">
      <c r="K76" s="1"/>
      <c r="L76" s="1"/>
      <c r="M76" s="1"/>
      <c r="N76" s="97"/>
      <c r="O76" s="97"/>
      <c r="P76" s="97"/>
      <c r="Q76" s="97"/>
      <c r="R76" s="95"/>
      <c r="S76" s="96"/>
      <c r="T76" s="91"/>
      <c r="U76" s="95"/>
      <c r="V76" s="95"/>
      <c r="W76" s="25"/>
      <c r="X76" s="18"/>
      <c r="Y76" s="16"/>
      <c r="Z76" s="16"/>
      <c r="AA76" s="1"/>
    </row>
    <row r="77" spans="9:28" ht="31.5" customHeight="1" x14ac:dyDescent="0.15">
      <c r="K77" s="1"/>
      <c r="L77" s="1"/>
      <c r="M77" s="1"/>
      <c r="N77" s="98"/>
      <c r="O77" s="99"/>
      <c r="P77" s="99"/>
      <c r="Q77" s="99"/>
      <c r="R77" s="100"/>
      <c r="S77" s="97"/>
      <c r="T77" s="97"/>
      <c r="U77" s="95"/>
      <c r="V77" s="95"/>
      <c r="W77" s="25"/>
      <c r="X77" s="18"/>
      <c r="Y77" s="16"/>
      <c r="Z77" s="16"/>
      <c r="AA77" s="1"/>
    </row>
    <row r="78" spans="9:28" ht="19.5" customHeight="1" x14ac:dyDescent="0.15">
      <c r="K78" s="249"/>
      <c r="L78" s="249"/>
      <c r="M78" s="23"/>
      <c r="N78" s="101"/>
      <c r="O78" s="102"/>
      <c r="P78" s="101"/>
      <c r="Q78" s="98"/>
      <c r="R78" s="103"/>
      <c r="S78" s="97"/>
      <c r="T78" s="101"/>
      <c r="U78" s="104"/>
      <c r="V78" s="105"/>
      <c r="W78" s="19"/>
      <c r="X78" s="18"/>
      <c r="Y78" s="16"/>
      <c r="Z78" s="16"/>
      <c r="AA78" s="1"/>
    </row>
    <row r="79" spans="9:28" ht="19.5" customHeight="1" x14ac:dyDescent="0.15">
      <c r="K79" s="249"/>
      <c r="L79" s="249"/>
      <c r="M79" s="23"/>
      <c r="N79" s="101"/>
      <c r="O79" s="101"/>
      <c r="P79" s="101"/>
      <c r="Q79" s="101"/>
      <c r="R79" s="256"/>
      <c r="S79" s="97"/>
      <c r="T79" s="101"/>
      <c r="U79" s="104"/>
      <c r="V79" s="105"/>
      <c r="W79" s="261"/>
      <c r="X79" s="18"/>
      <c r="Y79" s="16"/>
      <c r="Z79" s="16"/>
      <c r="AA79" s="1"/>
    </row>
    <row r="80" spans="9:28" ht="19.5" customHeight="1" x14ac:dyDescent="0.15">
      <c r="K80" s="249"/>
      <c r="L80" s="249"/>
      <c r="M80" s="23"/>
      <c r="N80" s="101"/>
      <c r="O80" s="101"/>
      <c r="P80" s="106"/>
      <c r="Q80" s="101"/>
      <c r="R80" s="256"/>
      <c r="S80" s="97"/>
      <c r="T80" s="101"/>
      <c r="U80" s="104"/>
      <c r="V80" s="105"/>
      <c r="W80" s="261"/>
      <c r="X80" s="18"/>
      <c r="Y80" s="16"/>
      <c r="Z80" s="16"/>
      <c r="AA80" s="1"/>
    </row>
    <row r="81" spans="11:27" ht="19.5" customHeight="1" x14ac:dyDescent="0.15">
      <c r="K81" s="76"/>
      <c r="L81" s="76"/>
      <c r="M81" s="23"/>
      <c r="N81" s="22"/>
      <c r="O81" s="22"/>
      <c r="P81" s="1"/>
      <c r="Q81" s="22"/>
      <c r="R81" s="82"/>
      <c r="S81" s="1"/>
      <c r="T81" s="22"/>
      <c r="U81" s="21"/>
      <c r="V81" s="20"/>
      <c r="W81" s="19"/>
      <c r="X81" s="18"/>
      <c r="Y81" s="16"/>
      <c r="Z81" s="16"/>
      <c r="AA81" s="1"/>
    </row>
    <row r="82" spans="11:27" x14ac:dyDescent="0.15">
      <c r="K82" s="1"/>
      <c r="L82" s="1"/>
      <c r="M82" s="1"/>
      <c r="N82" s="1"/>
      <c r="O82" s="1"/>
      <c r="P82" s="1"/>
      <c r="Q82" s="1"/>
      <c r="R82" s="1"/>
      <c r="S82" s="1"/>
      <c r="W82" s="1"/>
      <c r="X82" s="18"/>
      <c r="Y82" s="16"/>
      <c r="Z82" s="16"/>
      <c r="AA82" s="1"/>
    </row>
    <row r="83" spans="11:27" ht="29.25" customHeight="1" x14ac:dyDescent="0.15">
      <c r="N83" s="257" t="s">
        <v>12</v>
      </c>
      <c r="O83" s="257"/>
      <c r="P83" s="257"/>
      <c r="Q83" s="257"/>
      <c r="R83" s="257"/>
      <c r="S83" s="257"/>
      <c r="W83" s="1"/>
      <c r="X83" s="17"/>
      <c r="Y83" s="16"/>
      <c r="Z83" s="16"/>
      <c r="AA83" s="1"/>
    </row>
    <row r="84" spans="11:27" ht="44.25" customHeight="1" x14ac:dyDescent="0.15">
      <c r="K84" s="243" t="s">
        <v>11</v>
      </c>
      <c r="L84" s="243"/>
      <c r="M84" s="258"/>
      <c r="N84" s="15" t="s">
        <v>10</v>
      </c>
      <c r="O84" s="15" t="s">
        <v>9</v>
      </c>
      <c r="P84" s="15" t="s">
        <v>8</v>
      </c>
      <c r="Q84" s="15" t="s">
        <v>7</v>
      </c>
      <c r="R84" s="3" t="s">
        <v>6</v>
      </c>
      <c r="S84" s="14" t="s">
        <v>5</v>
      </c>
      <c r="T84" s="75" t="s">
        <v>51</v>
      </c>
      <c r="V84" s="84"/>
      <c r="W84" s="1"/>
      <c r="X84" s="11"/>
      <c r="Y84" s="13" t="s">
        <v>4</v>
      </c>
      <c r="AA84" s="12" t="s">
        <v>3</v>
      </c>
    </row>
    <row r="85" spans="11:27" ht="19.5" customHeight="1" x14ac:dyDescent="0.15">
      <c r="K85" s="2">
        <f t="shared" ref="K85:K94" si="14">+C17</f>
        <v>0</v>
      </c>
      <c r="L85" s="247">
        <f t="shared" ref="L85:L94" si="15">+D17</f>
        <v>0</v>
      </c>
      <c r="M85" s="248"/>
      <c r="N85" s="132">
        <f t="shared" ref="N85:N94" si="16">+E17</f>
        <v>0</v>
      </c>
      <c r="O85" s="132">
        <f t="shared" ref="O85:O94" si="17">+F17</f>
        <v>0</v>
      </c>
      <c r="P85" s="133">
        <f t="shared" ref="P85:P94" si="18">+G17</f>
        <v>0</v>
      </c>
      <c r="Q85" s="3">
        <f t="shared" ref="Q85:Q94" si="19">+H17</f>
        <v>0</v>
      </c>
      <c r="R85" s="7">
        <f t="shared" ref="R85:R94" si="20">+I17</f>
        <v>0</v>
      </c>
      <c r="S85" s="6" t="str">
        <f t="shared" ref="S85:S94" si="21">IF(G17="","",IF(AND(R85&gt;0,R85&lt;=1),INT(Y85*R85),INT(Y85)))</f>
        <v/>
      </c>
      <c r="T85" s="83" t="str">
        <f t="shared" ref="T85:T94" si="22">IF(G17="","",ROUNDDOWN(+S85*0.47/1000,3))</f>
        <v/>
      </c>
      <c r="V85" s="85"/>
      <c r="W85" s="1"/>
      <c r="X85" s="11"/>
      <c r="Y85" s="5" t="str">
        <f t="shared" ref="Y85:Y94" si="23">IF(G17="","",IF(Q85="○",(0.0564*EXP(2.7518*O85/N85))*P85/O85,(0.4138*(O85/N85)+0.4307)*P85/O85))</f>
        <v/>
      </c>
      <c r="Z85" s="10">
        <v>1</v>
      </c>
      <c r="AA85" s="117">
        <f>SUMIF(K$85:K$94,1,T$85:T$94)</f>
        <v>0</v>
      </c>
    </row>
    <row r="86" spans="11:27" ht="20.100000000000001" customHeight="1" x14ac:dyDescent="0.15">
      <c r="K86" s="2">
        <f t="shared" si="14"/>
        <v>0</v>
      </c>
      <c r="L86" s="247">
        <f t="shared" si="15"/>
        <v>0</v>
      </c>
      <c r="M86" s="248"/>
      <c r="N86" s="132">
        <f t="shared" si="16"/>
        <v>0</v>
      </c>
      <c r="O86" s="132">
        <f t="shared" si="17"/>
        <v>0</v>
      </c>
      <c r="P86" s="133">
        <f t="shared" si="18"/>
        <v>0</v>
      </c>
      <c r="Q86" s="3">
        <f t="shared" si="19"/>
        <v>0</v>
      </c>
      <c r="R86" s="78">
        <f t="shared" si="20"/>
        <v>0</v>
      </c>
      <c r="S86" s="6" t="str">
        <f t="shared" si="21"/>
        <v/>
      </c>
      <c r="T86" s="83" t="str">
        <f t="shared" si="22"/>
        <v/>
      </c>
      <c r="V86" s="85"/>
      <c r="W86" s="1"/>
      <c r="X86" s="1"/>
      <c r="Y86" s="5" t="str">
        <f t="shared" si="23"/>
        <v/>
      </c>
      <c r="Z86" s="9">
        <v>2</v>
      </c>
      <c r="AA86" s="8">
        <f>SUMIF(K$85:K$94,2,T$85:T$94)</f>
        <v>0</v>
      </c>
    </row>
    <row r="87" spans="11:27" ht="20.100000000000001" customHeight="1" x14ac:dyDescent="0.15">
      <c r="K87" s="2">
        <f t="shared" si="14"/>
        <v>0</v>
      </c>
      <c r="L87" s="247">
        <f t="shared" si="15"/>
        <v>0</v>
      </c>
      <c r="M87" s="248"/>
      <c r="N87" s="132">
        <f t="shared" si="16"/>
        <v>0</v>
      </c>
      <c r="O87" s="132">
        <f t="shared" si="17"/>
        <v>0</v>
      </c>
      <c r="P87" s="133">
        <f t="shared" si="18"/>
        <v>0</v>
      </c>
      <c r="Q87" s="3">
        <f t="shared" si="19"/>
        <v>0</v>
      </c>
      <c r="R87" s="78">
        <f t="shared" si="20"/>
        <v>0</v>
      </c>
      <c r="S87" s="6" t="str">
        <f t="shared" si="21"/>
        <v/>
      </c>
      <c r="T87" s="83" t="str">
        <f t="shared" si="22"/>
        <v/>
      </c>
      <c r="V87" s="85"/>
      <c r="W87" s="1"/>
      <c r="X87" s="1"/>
      <c r="Y87" s="5" t="str">
        <f t="shared" si="23"/>
        <v/>
      </c>
      <c r="Z87" s="9">
        <v>3</v>
      </c>
      <c r="AA87" s="8">
        <f>SUMIF(K$85:K$94,3,T$85:T$94)</f>
        <v>0</v>
      </c>
    </row>
    <row r="88" spans="11:27" ht="20.100000000000001" customHeight="1" x14ac:dyDescent="0.15">
      <c r="K88" s="2">
        <f t="shared" si="14"/>
        <v>0</v>
      </c>
      <c r="L88" s="247">
        <f t="shared" si="15"/>
        <v>0</v>
      </c>
      <c r="M88" s="248"/>
      <c r="N88" s="132">
        <f t="shared" si="16"/>
        <v>0</v>
      </c>
      <c r="O88" s="132">
        <f t="shared" si="17"/>
        <v>0</v>
      </c>
      <c r="P88" s="133">
        <f t="shared" si="18"/>
        <v>0</v>
      </c>
      <c r="Q88" s="3">
        <f t="shared" si="19"/>
        <v>0</v>
      </c>
      <c r="R88" s="78">
        <f t="shared" si="20"/>
        <v>0</v>
      </c>
      <c r="S88" s="6" t="str">
        <f t="shared" si="21"/>
        <v/>
      </c>
      <c r="T88" s="83" t="str">
        <f t="shared" si="22"/>
        <v/>
      </c>
      <c r="V88" s="85"/>
      <c r="W88" s="1"/>
      <c r="X88" s="1"/>
      <c r="Y88" s="5" t="str">
        <f t="shared" si="23"/>
        <v/>
      </c>
      <c r="Z88" s="9">
        <v>4</v>
      </c>
      <c r="AA88" s="8">
        <f>SUMIF(K$85:K$94,4,T$85:T$94)</f>
        <v>0</v>
      </c>
    </row>
    <row r="89" spans="11:27" ht="20.100000000000001" customHeight="1" x14ac:dyDescent="0.15">
      <c r="K89" s="2">
        <f t="shared" si="14"/>
        <v>0</v>
      </c>
      <c r="L89" s="247">
        <f t="shared" si="15"/>
        <v>0</v>
      </c>
      <c r="M89" s="248"/>
      <c r="N89" s="132">
        <f t="shared" si="16"/>
        <v>0</v>
      </c>
      <c r="O89" s="132">
        <f t="shared" si="17"/>
        <v>0</v>
      </c>
      <c r="P89" s="133">
        <f t="shared" si="18"/>
        <v>0</v>
      </c>
      <c r="Q89" s="3">
        <f t="shared" si="19"/>
        <v>0</v>
      </c>
      <c r="R89" s="78">
        <f t="shared" si="20"/>
        <v>0</v>
      </c>
      <c r="S89" s="6" t="str">
        <f t="shared" si="21"/>
        <v/>
      </c>
      <c r="T89" s="83" t="str">
        <f t="shared" si="22"/>
        <v/>
      </c>
      <c r="V89" s="85"/>
      <c r="Y89" s="5" t="str">
        <f t="shared" si="23"/>
        <v/>
      </c>
      <c r="Z89" s="116">
        <v>5</v>
      </c>
      <c r="AA89" s="8">
        <f>SUMIF(K$85:K$94,5,T$85:T$94)</f>
        <v>0</v>
      </c>
    </row>
    <row r="90" spans="11:27" ht="20.100000000000001" customHeight="1" x14ac:dyDescent="0.15">
      <c r="K90" s="2">
        <f t="shared" si="14"/>
        <v>0</v>
      </c>
      <c r="L90" s="247">
        <f t="shared" si="15"/>
        <v>0</v>
      </c>
      <c r="M90" s="248"/>
      <c r="N90" s="132">
        <f t="shared" si="16"/>
        <v>0</v>
      </c>
      <c r="O90" s="132">
        <f t="shared" si="17"/>
        <v>0</v>
      </c>
      <c r="P90" s="133">
        <f t="shared" si="18"/>
        <v>0</v>
      </c>
      <c r="Q90" s="3">
        <f t="shared" si="19"/>
        <v>0</v>
      </c>
      <c r="R90" s="78">
        <f t="shared" si="20"/>
        <v>0</v>
      </c>
      <c r="S90" s="6" t="str">
        <f t="shared" si="21"/>
        <v/>
      </c>
      <c r="T90" s="83" t="str">
        <f t="shared" si="22"/>
        <v/>
      </c>
      <c r="V90" s="85"/>
      <c r="Y90" s="5" t="str">
        <f t="shared" si="23"/>
        <v/>
      </c>
      <c r="Z90" s="116">
        <v>6</v>
      </c>
      <c r="AA90" s="8">
        <f>SUMIF(K$85:K$94,6,T$85:T$94)</f>
        <v>0</v>
      </c>
    </row>
    <row r="91" spans="11:27" ht="20.100000000000001" customHeight="1" x14ac:dyDescent="0.15">
      <c r="K91" s="2">
        <f t="shared" si="14"/>
        <v>0</v>
      </c>
      <c r="L91" s="247">
        <f t="shared" si="15"/>
        <v>0</v>
      </c>
      <c r="M91" s="248"/>
      <c r="N91" s="132">
        <f t="shared" si="16"/>
        <v>0</v>
      </c>
      <c r="O91" s="132">
        <f t="shared" si="17"/>
        <v>0</v>
      </c>
      <c r="P91" s="133">
        <f t="shared" si="18"/>
        <v>0</v>
      </c>
      <c r="Q91" s="3">
        <f t="shared" si="19"/>
        <v>0</v>
      </c>
      <c r="R91" s="78">
        <f t="shared" si="20"/>
        <v>0</v>
      </c>
      <c r="S91" s="6" t="str">
        <f t="shared" si="21"/>
        <v/>
      </c>
      <c r="T91" s="83" t="str">
        <f t="shared" si="22"/>
        <v/>
      </c>
      <c r="V91" s="85"/>
      <c r="Y91" s="5" t="str">
        <f t="shared" si="23"/>
        <v/>
      </c>
    </row>
    <row r="92" spans="11:27" ht="20.100000000000001" customHeight="1" x14ac:dyDescent="0.15">
      <c r="K92" s="2">
        <f t="shared" si="14"/>
        <v>0</v>
      </c>
      <c r="L92" s="247">
        <f t="shared" si="15"/>
        <v>0</v>
      </c>
      <c r="M92" s="248"/>
      <c r="N92" s="132">
        <f t="shared" si="16"/>
        <v>0</v>
      </c>
      <c r="O92" s="132">
        <f t="shared" si="17"/>
        <v>0</v>
      </c>
      <c r="P92" s="133">
        <f t="shared" si="18"/>
        <v>0</v>
      </c>
      <c r="Q92" s="3">
        <f t="shared" si="19"/>
        <v>0</v>
      </c>
      <c r="R92" s="78">
        <f t="shared" si="20"/>
        <v>0</v>
      </c>
      <c r="S92" s="6" t="str">
        <f t="shared" si="21"/>
        <v/>
      </c>
      <c r="T92" s="83" t="str">
        <f t="shared" si="22"/>
        <v/>
      </c>
      <c r="V92" s="85"/>
      <c r="W92" s="1"/>
      <c r="Y92" s="5" t="str">
        <f t="shared" si="23"/>
        <v/>
      </c>
    </row>
    <row r="93" spans="11:27" ht="20.100000000000001" customHeight="1" x14ac:dyDescent="0.15">
      <c r="K93" s="2">
        <f t="shared" si="14"/>
        <v>0</v>
      </c>
      <c r="L93" s="247">
        <f t="shared" si="15"/>
        <v>0</v>
      </c>
      <c r="M93" s="248"/>
      <c r="N93" s="132">
        <f t="shared" si="16"/>
        <v>0</v>
      </c>
      <c r="O93" s="132">
        <f t="shared" si="17"/>
        <v>0</v>
      </c>
      <c r="P93" s="133">
        <f t="shared" si="18"/>
        <v>0</v>
      </c>
      <c r="Q93" s="3">
        <f t="shared" si="19"/>
        <v>0</v>
      </c>
      <c r="R93" s="78">
        <f t="shared" si="20"/>
        <v>0</v>
      </c>
      <c r="S93" s="6" t="str">
        <f t="shared" si="21"/>
        <v/>
      </c>
      <c r="T93" s="83" t="str">
        <f t="shared" si="22"/>
        <v/>
      </c>
      <c r="V93" s="85"/>
      <c r="Y93" s="5" t="str">
        <f t="shared" si="23"/>
        <v/>
      </c>
    </row>
    <row r="94" spans="11:27" ht="18.75" customHeight="1" x14ac:dyDescent="0.15">
      <c r="K94" s="2">
        <f t="shared" si="14"/>
        <v>0</v>
      </c>
      <c r="L94" s="247">
        <f t="shared" si="15"/>
        <v>0</v>
      </c>
      <c r="M94" s="248"/>
      <c r="N94" s="132">
        <f t="shared" si="16"/>
        <v>0</v>
      </c>
      <c r="O94" s="132">
        <f t="shared" si="17"/>
        <v>0</v>
      </c>
      <c r="P94" s="133">
        <f t="shared" si="18"/>
        <v>0</v>
      </c>
      <c r="Q94" s="3">
        <f t="shared" si="19"/>
        <v>0</v>
      </c>
      <c r="R94" s="78">
        <f t="shared" si="20"/>
        <v>0</v>
      </c>
      <c r="S94" s="6" t="str">
        <f t="shared" si="21"/>
        <v/>
      </c>
      <c r="T94" s="83" t="str">
        <f t="shared" si="22"/>
        <v/>
      </c>
      <c r="V94" s="85"/>
      <c r="Y94" s="5" t="str">
        <f t="shared" si="23"/>
        <v/>
      </c>
    </row>
    <row r="95" spans="11:27" ht="18.75" customHeight="1" x14ac:dyDescent="0.15">
      <c r="K95" s="245" t="s">
        <v>2</v>
      </c>
      <c r="L95" s="245"/>
      <c r="M95" s="246"/>
      <c r="N95" s="138"/>
      <c r="O95" s="138"/>
      <c r="P95" s="139"/>
      <c r="Q95" s="140"/>
      <c r="R95" s="141"/>
      <c r="S95" s="136">
        <f>+SUM(S85:S94)</f>
        <v>0</v>
      </c>
      <c r="T95" s="137">
        <f>+SUM(T85:T94)</f>
        <v>0</v>
      </c>
      <c r="V95" s="85"/>
    </row>
    <row r="96" spans="11:27" ht="21" customHeight="1" x14ac:dyDescent="0.15">
      <c r="S96" t="s">
        <v>56</v>
      </c>
      <c r="T96" s="1"/>
    </row>
    <row r="99" spans="32:36" x14ac:dyDescent="0.15">
      <c r="AF99" s="118"/>
      <c r="AG99" s="128"/>
      <c r="AH99" s="125"/>
      <c r="AI99" s="125"/>
      <c r="AJ99" s="125"/>
    </row>
    <row r="100" spans="32:36" ht="24.95" customHeight="1" x14ac:dyDescent="0.15">
      <c r="AF100" s="118"/>
      <c r="AG100" s="129"/>
      <c r="AH100" s="126" t="s">
        <v>1</v>
      </c>
      <c r="AI100" s="125"/>
      <c r="AJ100" s="125"/>
    </row>
    <row r="101" spans="32:36" ht="24.95" customHeight="1" x14ac:dyDescent="0.15">
      <c r="AF101" s="119" t="s">
        <v>61</v>
      </c>
      <c r="AG101" s="130" t="s">
        <v>0</v>
      </c>
      <c r="AH101" s="123"/>
      <c r="AI101" s="120"/>
      <c r="AJ101" s="120"/>
    </row>
    <row r="102" spans="32:36" ht="24.95" customHeight="1" x14ac:dyDescent="0.15">
      <c r="AF102" s="91"/>
      <c r="AG102" s="127" t="str">
        <f>原単位!B3</f>
        <v>①再生ガラスカレット</v>
      </c>
      <c r="AH102" s="124"/>
      <c r="AI102" s="121"/>
      <c r="AJ102" s="122"/>
    </row>
    <row r="103" spans="32:36" ht="24.95" customHeight="1" x14ac:dyDescent="0.15">
      <c r="AF103" s="91"/>
      <c r="AG103" s="127" t="str">
        <f>原単位!B4</f>
        <v>②高純度アルミニウム地金</v>
      </c>
      <c r="AH103" s="124"/>
      <c r="AI103" s="121"/>
      <c r="AJ103" s="122"/>
    </row>
    <row r="104" spans="32:36" ht="24.95" customHeight="1" x14ac:dyDescent="0.15">
      <c r="AF104" s="91"/>
      <c r="AG104" s="127" t="str">
        <f>原単位!B5</f>
        <v>③銅再生地金、銅合金</v>
      </c>
      <c r="AH104" s="124"/>
      <c r="AI104" s="121"/>
      <c r="AJ104" s="122"/>
    </row>
    <row r="105" spans="32:36" ht="24.95" customHeight="1" x14ac:dyDescent="0.15">
      <c r="AF105" s="91"/>
      <c r="AG105" s="127" t="str">
        <f>原単位!B6</f>
        <v>④銀再生地金、銀合金</v>
      </c>
      <c r="AH105" s="124"/>
      <c r="AI105" s="121"/>
      <c r="AJ105" s="122"/>
    </row>
    <row r="106" spans="32:36" ht="24.95" customHeight="1" x14ac:dyDescent="0.15">
      <c r="AF106" s="91"/>
      <c r="AG106" s="127">
        <f>原単位!B7</f>
        <v>0</v>
      </c>
      <c r="AH106" s="124"/>
      <c r="AI106" s="121"/>
      <c r="AJ106" s="122"/>
    </row>
    <row r="107" spans="32:36" ht="24.95" customHeight="1" x14ac:dyDescent="0.15">
      <c r="AF107" s="91"/>
      <c r="AG107" s="127">
        <f>原単位!B8</f>
        <v>0</v>
      </c>
      <c r="AH107" s="124"/>
      <c r="AI107" s="121"/>
      <c r="AJ107" s="122"/>
    </row>
    <row r="108" spans="32:36" ht="24.95" customHeight="1" x14ac:dyDescent="0.15">
      <c r="AF108" s="91"/>
      <c r="AG108" s="127">
        <f>原単位!B9</f>
        <v>0</v>
      </c>
      <c r="AH108" s="124"/>
      <c r="AI108" s="121"/>
      <c r="AJ108" s="122"/>
    </row>
    <row r="109" spans="32:36" ht="24.95" customHeight="1" x14ac:dyDescent="0.15">
      <c r="AF109" s="91"/>
      <c r="AG109" s="127">
        <f>原単位!B10</f>
        <v>0</v>
      </c>
      <c r="AH109" s="124"/>
      <c r="AI109" s="121"/>
      <c r="AJ109" s="122"/>
    </row>
    <row r="110" spans="32:36" ht="24.95" customHeight="1" x14ac:dyDescent="0.15">
      <c r="AF110" s="91"/>
      <c r="AG110" s="127">
        <f>原単位!B11</f>
        <v>0</v>
      </c>
      <c r="AH110" s="124"/>
      <c r="AI110" s="121"/>
      <c r="AJ110" s="122"/>
    </row>
    <row r="111" spans="32:36" ht="24.95" customHeight="1" x14ac:dyDescent="0.15">
      <c r="AF111" s="91"/>
      <c r="AG111" s="127">
        <f>原単位!B12</f>
        <v>0</v>
      </c>
      <c r="AH111" s="124"/>
      <c r="AI111" s="121"/>
      <c r="AJ111" s="122"/>
    </row>
    <row r="112" spans="32:36" ht="24.95" customHeight="1" x14ac:dyDescent="0.15">
      <c r="AF112" s="91"/>
      <c r="AG112" s="127">
        <f>原単位!B13</f>
        <v>0</v>
      </c>
      <c r="AH112" s="124"/>
      <c r="AI112" s="121"/>
      <c r="AJ112" s="122"/>
    </row>
    <row r="113" spans="32:36" ht="24.95" customHeight="1" x14ac:dyDescent="0.15">
      <c r="AF113" s="91"/>
      <c r="AG113" s="127">
        <f>原単位!B14</f>
        <v>0</v>
      </c>
      <c r="AH113" s="124"/>
      <c r="AI113" s="121"/>
      <c r="AJ113" s="122"/>
    </row>
    <row r="114" spans="32:36" ht="24.95" customHeight="1" x14ac:dyDescent="0.15">
      <c r="AF114" s="91"/>
      <c r="AG114" s="131"/>
      <c r="AH114" s="124"/>
      <c r="AI114" s="121"/>
      <c r="AJ114" s="122"/>
    </row>
    <row r="115" spans="32:36" ht="24" customHeight="1" x14ac:dyDescent="0.15">
      <c r="AF115" s="91"/>
    </row>
    <row r="116" spans="32:36" x14ac:dyDescent="0.15">
      <c r="AF116" s="91"/>
    </row>
  </sheetData>
  <sheetProtection algorithmName="SHA-512" hashValue="k25//ggX3eyeqDP/UQfmYCIGNOWFtunVxnD0AtOcvK1wFZtW2iFXeUDakBvYf2B7cEsj8w/r5IPtAaVc7QJ0mw==" saltValue="j5v3oHPKmICLuSOiokOexg==" spinCount="100000" sheet="1" objects="1" scenarios="1"/>
  <mergeCells count="44">
    <mergeCell ref="Y36:Z36"/>
    <mergeCell ref="D28:G28"/>
    <mergeCell ref="C31:D31"/>
    <mergeCell ref="W79:W80"/>
    <mergeCell ref="P73:P74"/>
    <mergeCell ref="P70:S70"/>
    <mergeCell ref="T73:T74"/>
    <mergeCell ref="K70:L70"/>
    <mergeCell ref="K71:L73"/>
    <mergeCell ref="K78:L78"/>
    <mergeCell ref="P71:P72"/>
    <mergeCell ref="T71:T72"/>
    <mergeCell ref="L46:L51"/>
    <mergeCell ref="K46:K57"/>
    <mergeCell ref="L92:M92"/>
    <mergeCell ref="L93:M93"/>
    <mergeCell ref="L89:M89"/>
    <mergeCell ref="L90:M90"/>
    <mergeCell ref="R79:R80"/>
    <mergeCell ref="L87:M87"/>
    <mergeCell ref="L88:M88"/>
    <mergeCell ref="N83:S83"/>
    <mergeCell ref="K84:M84"/>
    <mergeCell ref="H5:I5"/>
    <mergeCell ref="C4:C5"/>
    <mergeCell ref="F4:F5"/>
    <mergeCell ref="D4:E5"/>
    <mergeCell ref="K95:M95"/>
    <mergeCell ref="L91:M91"/>
    <mergeCell ref="L94:M94"/>
    <mergeCell ref="L85:M85"/>
    <mergeCell ref="L86:M86"/>
    <mergeCell ref="K79:L80"/>
    <mergeCell ref="L58:L64"/>
    <mergeCell ref="L65:L69"/>
    <mergeCell ref="K58:K69"/>
    <mergeCell ref="L52:L57"/>
    <mergeCell ref="D11:E11"/>
    <mergeCell ref="D12:E12"/>
    <mergeCell ref="D6:E6"/>
    <mergeCell ref="D7:E7"/>
    <mergeCell ref="D8:E8"/>
    <mergeCell ref="D9:E9"/>
    <mergeCell ref="D10:E10"/>
  </mergeCells>
  <phoneticPr fontId="1"/>
  <conditionalFormatting sqref="S47">
    <cfRule type="expression" dxfId="2" priority="3">
      <formula>$P47="―"</formula>
    </cfRule>
  </conditionalFormatting>
  <conditionalFormatting sqref="S48:S50">
    <cfRule type="expression" dxfId="1" priority="2">
      <formula>$P48="―"</formula>
    </cfRule>
  </conditionalFormatting>
  <conditionalFormatting sqref="S51">
    <cfRule type="expression" dxfId="0" priority="1">
      <formula>$P51="―"</formula>
    </cfRule>
  </conditionalFormatting>
  <dataValidations xWindow="414" yWindow="477" count="2">
    <dataValidation type="list" allowBlank="1" showInputMessage="1" showErrorMessage="1" sqref="H17:H26" xr:uid="{00000000-0002-0000-0000-000001000000}">
      <formula1>$AF$101:$AF$102</formula1>
    </dataValidation>
    <dataValidation type="list" allowBlank="1" showInputMessage="1" showErrorMessage="1" prompt="品名_x000a_を選択" sqref="D6:E11" xr:uid="{68D00E94-8E37-4CF8-B11D-031873AD889E}">
      <formula1>$AG$102:$AG$106</formula1>
    </dataValidation>
  </dataValidations>
  <pageMargins left="0.70866141732283472" right="0.31496062992125984" top="0.94488188976377963" bottom="0.94488188976377963" header="0.31496062992125984" footer="0.51181102362204722"/>
  <pageSetup paperSize="9" scale="54" orientation="portrait" horizontalDpi="4294967293" r:id="rId1"/>
  <headerFooter>
    <oddFooter>&amp;R&amp;14太陽光パネルリサイクル</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C97"/>
  <sheetViews>
    <sheetView showGridLines="0" zoomScaleNormal="100" workbookViewId="0"/>
  </sheetViews>
  <sheetFormatPr defaultRowHeight="13.5" x14ac:dyDescent="0.15"/>
  <cols>
    <col min="1" max="2" width="1" style="45" customWidth="1"/>
    <col min="3" max="3" width="5.125" style="45" customWidth="1"/>
    <col min="4" max="4" width="18.375" style="45" customWidth="1"/>
    <col min="5" max="5" width="20.375" style="45" customWidth="1"/>
    <col min="6" max="6" width="7.25" style="45" customWidth="1"/>
    <col min="7" max="7" width="7.375" style="45" customWidth="1"/>
    <col min="8" max="8" width="6.125" style="45" customWidth="1"/>
    <col min="9" max="9" width="17.75" style="45" customWidth="1"/>
    <col min="10" max="10" width="13.875" style="45" customWidth="1"/>
    <col min="11" max="11" width="11.25" style="45" customWidth="1"/>
    <col min="12" max="13" width="13.125" style="45" customWidth="1"/>
    <col min="14" max="14" width="11.5" style="45" customWidth="1"/>
    <col min="15" max="20" width="9" style="45"/>
    <col min="21" max="21" width="4.875" style="45" customWidth="1"/>
    <col min="22" max="22" width="18.625" style="45" customWidth="1"/>
    <col min="23" max="23" width="15" style="45" customWidth="1"/>
    <col min="24" max="24" width="9" style="45"/>
    <col min="25" max="25" width="10.125" style="45" customWidth="1"/>
    <col min="26" max="256" width="9" style="45"/>
    <col min="257" max="257" width="1" style="45" customWidth="1"/>
    <col min="258" max="258" width="5.125" style="45" customWidth="1"/>
    <col min="259" max="259" width="13.625" style="45" customWidth="1"/>
    <col min="260" max="260" width="10.125" style="45" customWidth="1"/>
    <col min="261" max="262" width="8.625" style="45" customWidth="1"/>
    <col min="263" max="263" width="10.125" style="45" customWidth="1"/>
    <col min="264" max="264" width="4.625" style="45" customWidth="1"/>
    <col min="265" max="266" width="17.75" style="45" customWidth="1"/>
    <col min="267" max="270" width="7.625" style="45" customWidth="1"/>
    <col min="271" max="271" width="8.125" style="45" customWidth="1"/>
    <col min="272" max="512" width="9" style="45"/>
    <col min="513" max="513" width="1" style="45" customWidth="1"/>
    <col min="514" max="514" width="5.125" style="45" customWidth="1"/>
    <col min="515" max="515" width="13.625" style="45" customWidth="1"/>
    <col min="516" max="516" width="10.125" style="45" customWidth="1"/>
    <col min="517" max="518" width="8.625" style="45" customWidth="1"/>
    <col min="519" max="519" width="10.125" style="45" customWidth="1"/>
    <col min="520" max="520" width="4.625" style="45" customWidth="1"/>
    <col min="521" max="522" width="17.75" style="45" customWidth="1"/>
    <col min="523" max="526" width="7.625" style="45" customWidth="1"/>
    <col min="527" max="527" width="8.125" style="45" customWidth="1"/>
    <col min="528" max="768" width="9" style="45"/>
    <col min="769" max="769" width="1" style="45" customWidth="1"/>
    <col min="770" max="770" width="5.125" style="45" customWidth="1"/>
    <col min="771" max="771" width="13.625" style="45" customWidth="1"/>
    <col min="772" max="772" width="10.125" style="45" customWidth="1"/>
    <col min="773" max="774" width="8.625" style="45" customWidth="1"/>
    <col min="775" max="775" width="10.125" style="45" customWidth="1"/>
    <col min="776" max="776" width="4.625" style="45" customWidth="1"/>
    <col min="777" max="778" width="17.75" style="45" customWidth="1"/>
    <col min="779" max="782" width="7.625" style="45" customWidth="1"/>
    <col min="783" max="783" width="8.125" style="45" customWidth="1"/>
    <col min="784" max="1024" width="9" style="45"/>
    <col min="1025" max="1025" width="1" style="45" customWidth="1"/>
    <col min="1026" max="1026" width="5.125" style="45" customWidth="1"/>
    <col min="1027" max="1027" width="13.625" style="45" customWidth="1"/>
    <col min="1028" max="1028" width="10.125" style="45" customWidth="1"/>
    <col min="1029" max="1030" width="8.625" style="45" customWidth="1"/>
    <col min="1031" max="1031" width="10.125" style="45" customWidth="1"/>
    <col min="1032" max="1032" width="4.625" style="45" customWidth="1"/>
    <col min="1033" max="1034" width="17.75" style="45" customWidth="1"/>
    <col min="1035" max="1038" width="7.625" style="45" customWidth="1"/>
    <col min="1039" max="1039" width="8.125" style="45" customWidth="1"/>
    <col min="1040" max="1280" width="9" style="45"/>
    <col min="1281" max="1281" width="1" style="45" customWidth="1"/>
    <col min="1282" max="1282" width="5.125" style="45" customWidth="1"/>
    <col min="1283" max="1283" width="13.625" style="45" customWidth="1"/>
    <col min="1284" max="1284" width="10.125" style="45" customWidth="1"/>
    <col min="1285" max="1286" width="8.625" style="45" customWidth="1"/>
    <col min="1287" max="1287" width="10.125" style="45" customWidth="1"/>
    <col min="1288" max="1288" width="4.625" style="45" customWidth="1"/>
    <col min="1289" max="1290" width="17.75" style="45" customWidth="1"/>
    <col min="1291" max="1294" width="7.625" style="45" customWidth="1"/>
    <col min="1295" max="1295" width="8.125" style="45" customWidth="1"/>
    <col min="1296" max="1536" width="9" style="45"/>
    <col min="1537" max="1537" width="1" style="45" customWidth="1"/>
    <col min="1538" max="1538" width="5.125" style="45" customWidth="1"/>
    <col min="1539" max="1539" width="13.625" style="45" customWidth="1"/>
    <col min="1540" max="1540" width="10.125" style="45" customWidth="1"/>
    <col min="1541" max="1542" width="8.625" style="45" customWidth="1"/>
    <col min="1543" max="1543" width="10.125" style="45" customWidth="1"/>
    <col min="1544" max="1544" width="4.625" style="45" customWidth="1"/>
    <col min="1545" max="1546" width="17.75" style="45" customWidth="1"/>
    <col min="1547" max="1550" width="7.625" style="45" customWidth="1"/>
    <col min="1551" max="1551" width="8.125" style="45" customWidth="1"/>
    <col min="1552" max="1792" width="9" style="45"/>
    <col min="1793" max="1793" width="1" style="45" customWidth="1"/>
    <col min="1794" max="1794" width="5.125" style="45" customWidth="1"/>
    <col min="1795" max="1795" width="13.625" style="45" customWidth="1"/>
    <col min="1796" max="1796" width="10.125" style="45" customWidth="1"/>
    <col min="1797" max="1798" width="8.625" style="45" customWidth="1"/>
    <col min="1799" max="1799" width="10.125" style="45" customWidth="1"/>
    <col min="1800" max="1800" width="4.625" style="45" customWidth="1"/>
    <col min="1801" max="1802" width="17.75" style="45" customWidth="1"/>
    <col min="1803" max="1806" width="7.625" style="45" customWidth="1"/>
    <col min="1807" max="1807" width="8.125" style="45" customWidth="1"/>
    <col min="1808" max="2048" width="9" style="45"/>
    <col min="2049" max="2049" width="1" style="45" customWidth="1"/>
    <col min="2050" max="2050" width="5.125" style="45" customWidth="1"/>
    <col min="2051" max="2051" width="13.625" style="45" customWidth="1"/>
    <col min="2052" max="2052" width="10.125" style="45" customWidth="1"/>
    <col min="2053" max="2054" width="8.625" style="45" customWidth="1"/>
    <col min="2055" max="2055" width="10.125" style="45" customWidth="1"/>
    <col min="2056" max="2056" width="4.625" style="45" customWidth="1"/>
    <col min="2057" max="2058" width="17.75" style="45" customWidth="1"/>
    <col min="2059" max="2062" width="7.625" style="45" customWidth="1"/>
    <col min="2063" max="2063" width="8.125" style="45" customWidth="1"/>
    <col min="2064" max="2304" width="9" style="45"/>
    <col min="2305" max="2305" width="1" style="45" customWidth="1"/>
    <col min="2306" max="2306" width="5.125" style="45" customWidth="1"/>
    <col min="2307" max="2307" width="13.625" style="45" customWidth="1"/>
    <col min="2308" max="2308" width="10.125" style="45" customWidth="1"/>
    <col min="2309" max="2310" width="8.625" style="45" customWidth="1"/>
    <col min="2311" max="2311" width="10.125" style="45" customWidth="1"/>
    <col min="2312" max="2312" width="4.625" style="45" customWidth="1"/>
    <col min="2313" max="2314" width="17.75" style="45" customWidth="1"/>
    <col min="2315" max="2318" width="7.625" style="45" customWidth="1"/>
    <col min="2319" max="2319" width="8.125" style="45" customWidth="1"/>
    <col min="2320" max="2560" width="9" style="45"/>
    <col min="2561" max="2561" width="1" style="45" customWidth="1"/>
    <col min="2562" max="2562" width="5.125" style="45" customWidth="1"/>
    <col min="2563" max="2563" width="13.625" style="45" customWidth="1"/>
    <col min="2564" max="2564" width="10.125" style="45" customWidth="1"/>
    <col min="2565" max="2566" width="8.625" style="45" customWidth="1"/>
    <col min="2567" max="2567" width="10.125" style="45" customWidth="1"/>
    <col min="2568" max="2568" width="4.625" style="45" customWidth="1"/>
    <col min="2569" max="2570" width="17.75" style="45" customWidth="1"/>
    <col min="2571" max="2574" width="7.625" style="45" customWidth="1"/>
    <col min="2575" max="2575" width="8.125" style="45" customWidth="1"/>
    <col min="2576" max="2816" width="9" style="45"/>
    <col min="2817" max="2817" width="1" style="45" customWidth="1"/>
    <col min="2818" max="2818" width="5.125" style="45" customWidth="1"/>
    <col min="2819" max="2819" width="13.625" style="45" customWidth="1"/>
    <col min="2820" max="2820" width="10.125" style="45" customWidth="1"/>
    <col min="2821" max="2822" width="8.625" style="45" customWidth="1"/>
    <col min="2823" max="2823" width="10.125" style="45" customWidth="1"/>
    <col min="2824" max="2824" width="4.625" style="45" customWidth="1"/>
    <col min="2825" max="2826" width="17.75" style="45" customWidth="1"/>
    <col min="2827" max="2830" width="7.625" style="45" customWidth="1"/>
    <col min="2831" max="2831" width="8.125" style="45" customWidth="1"/>
    <col min="2832" max="3072" width="9" style="45"/>
    <col min="3073" max="3073" width="1" style="45" customWidth="1"/>
    <col min="3074" max="3074" width="5.125" style="45" customWidth="1"/>
    <col min="3075" max="3075" width="13.625" style="45" customWidth="1"/>
    <col min="3076" max="3076" width="10.125" style="45" customWidth="1"/>
    <col min="3077" max="3078" width="8.625" style="45" customWidth="1"/>
    <col min="3079" max="3079" width="10.125" style="45" customWidth="1"/>
    <col min="3080" max="3080" width="4.625" style="45" customWidth="1"/>
    <col min="3081" max="3082" width="17.75" style="45" customWidth="1"/>
    <col min="3083" max="3086" width="7.625" style="45" customWidth="1"/>
    <col min="3087" max="3087" width="8.125" style="45" customWidth="1"/>
    <col min="3088" max="3328" width="9" style="45"/>
    <col min="3329" max="3329" width="1" style="45" customWidth="1"/>
    <col min="3330" max="3330" width="5.125" style="45" customWidth="1"/>
    <col min="3331" max="3331" width="13.625" style="45" customWidth="1"/>
    <col min="3332" max="3332" width="10.125" style="45" customWidth="1"/>
    <col min="3333" max="3334" width="8.625" style="45" customWidth="1"/>
    <col min="3335" max="3335" width="10.125" style="45" customWidth="1"/>
    <col min="3336" max="3336" width="4.625" style="45" customWidth="1"/>
    <col min="3337" max="3338" width="17.75" style="45" customWidth="1"/>
    <col min="3339" max="3342" width="7.625" style="45" customWidth="1"/>
    <col min="3343" max="3343" width="8.125" style="45" customWidth="1"/>
    <col min="3344" max="3584" width="9" style="45"/>
    <col min="3585" max="3585" width="1" style="45" customWidth="1"/>
    <col min="3586" max="3586" width="5.125" style="45" customWidth="1"/>
    <col min="3587" max="3587" width="13.625" style="45" customWidth="1"/>
    <col min="3588" max="3588" width="10.125" style="45" customWidth="1"/>
    <col min="3589" max="3590" width="8.625" style="45" customWidth="1"/>
    <col min="3591" max="3591" width="10.125" style="45" customWidth="1"/>
    <col min="3592" max="3592" width="4.625" style="45" customWidth="1"/>
    <col min="3593" max="3594" width="17.75" style="45" customWidth="1"/>
    <col min="3595" max="3598" width="7.625" style="45" customWidth="1"/>
    <col min="3599" max="3599" width="8.125" style="45" customWidth="1"/>
    <col min="3600" max="3840" width="9" style="45"/>
    <col min="3841" max="3841" width="1" style="45" customWidth="1"/>
    <col min="3842" max="3842" width="5.125" style="45" customWidth="1"/>
    <col min="3843" max="3843" width="13.625" style="45" customWidth="1"/>
    <col min="3844" max="3844" width="10.125" style="45" customWidth="1"/>
    <col min="3845" max="3846" width="8.625" style="45" customWidth="1"/>
    <col min="3847" max="3847" width="10.125" style="45" customWidth="1"/>
    <col min="3848" max="3848" width="4.625" style="45" customWidth="1"/>
    <col min="3849" max="3850" width="17.75" style="45" customWidth="1"/>
    <col min="3851" max="3854" width="7.625" style="45" customWidth="1"/>
    <col min="3855" max="3855" width="8.125" style="45" customWidth="1"/>
    <col min="3856" max="4096" width="9" style="45"/>
    <col min="4097" max="4097" width="1" style="45" customWidth="1"/>
    <col min="4098" max="4098" width="5.125" style="45" customWidth="1"/>
    <col min="4099" max="4099" width="13.625" style="45" customWidth="1"/>
    <col min="4100" max="4100" width="10.125" style="45" customWidth="1"/>
    <col min="4101" max="4102" width="8.625" style="45" customWidth="1"/>
    <col min="4103" max="4103" width="10.125" style="45" customWidth="1"/>
    <col min="4104" max="4104" width="4.625" style="45" customWidth="1"/>
    <col min="4105" max="4106" width="17.75" style="45" customWidth="1"/>
    <col min="4107" max="4110" width="7.625" style="45" customWidth="1"/>
    <col min="4111" max="4111" width="8.125" style="45" customWidth="1"/>
    <col min="4112" max="4352" width="9" style="45"/>
    <col min="4353" max="4353" width="1" style="45" customWidth="1"/>
    <col min="4354" max="4354" width="5.125" style="45" customWidth="1"/>
    <col min="4355" max="4355" width="13.625" style="45" customWidth="1"/>
    <col min="4356" max="4356" width="10.125" style="45" customWidth="1"/>
    <col min="4357" max="4358" width="8.625" style="45" customWidth="1"/>
    <col min="4359" max="4359" width="10.125" style="45" customWidth="1"/>
    <col min="4360" max="4360" width="4.625" style="45" customWidth="1"/>
    <col min="4361" max="4362" width="17.75" style="45" customWidth="1"/>
    <col min="4363" max="4366" width="7.625" style="45" customWidth="1"/>
    <col min="4367" max="4367" width="8.125" style="45" customWidth="1"/>
    <col min="4368" max="4608" width="9" style="45"/>
    <col min="4609" max="4609" width="1" style="45" customWidth="1"/>
    <col min="4610" max="4610" width="5.125" style="45" customWidth="1"/>
    <col min="4611" max="4611" width="13.625" style="45" customWidth="1"/>
    <col min="4612" max="4612" width="10.125" style="45" customWidth="1"/>
    <col min="4613" max="4614" width="8.625" style="45" customWidth="1"/>
    <col min="4615" max="4615" width="10.125" style="45" customWidth="1"/>
    <col min="4616" max="4616" width="4.625" style="45" customWidth="1"/>
    <col min="4617" max="4618" width="17.75" style="45" customWidth="1"/>
    <col min="4619" max="4622" width="7.625" style="45" customWidth="1"/>
    <col min="4623" max="4623" width="8.125" style="45" customWidth="1"/>
    <col min="4624" max="4864" width="9" style="45"/>
    <col min="4865" max="4865" width="1" style="45" customWidth="1"/>
    <col min="4866" max="4866" width="5.125" style="45" customWidth="1"/>
    <col min="4867" max="4867" width="13.625" style="45" customWidth="1"/>
    <col min="4868" max="4868" width="10.125" style="45" customWidth="1"/>
    <col min="4869" max="4870" width="8.625" style="45" customWidth="1"/>
    <col min="4871" max="4871" width="10.125" style="45" customWidth="1"/>
    <col min="4872" max="4872" width="4.625" style="45" customWidth="1"/>
    <col min="4873" max="4874" width="17.75" style="45" customWidth="1"/>
    <col min="4875" max="4878" width="7.625" style="45" customWidth="1"/>
    <col min="4879" max="4879" width="8.125" style="45" customWidth="1"/>
    <col min="4880" max="5120" width="9" style="45"/>
    <col min="5121" max="5121" width="1" style="45" customWidth="1"/>
    <col min="5122" max="5122" width="5.125" style="45" customWidth="1"/>
    <col min="5123" max="5123" width="13.625" style="45" customWidth="1"/>
    <col min="5124" max="5124" width="10.125" style="45" customWidth="1"/>
    <col min="5125" max="5126" width="8.625" style="45" customWidth="1"/>
    <col min="5127" max="5127" width="10.125" style="45" customWidth="1"/>
    <col min="5128" max="5128" width="4.625" style="45" customWidth="1"/>
    <col min="5129" max="5130" width="17.75" style="45" customWidth="1"/>
    <col min="5131" max="5134" width="7.625" style="45" customWidth="1"/>
    <col min="5135" max="5135" width="8.125" style="45" customWidth="1"/>
    <col min="5136" max="5376" width="9" style="45"/>
    <col min="5377" max="5377" width="1" style="45" customWidth="1"/>
    <col min="5378" max="5378" width="5.125" style="45" customWidth="1"/>
    <col min="5379" max="5379" width="13.625" style="45" customWidth="1"/>
    <col min="5380" max="5380" width="10.125" style="45" customWidth="1"/>
    <col min="5381" max="5382" width="8.625" style="45" customWidth="1"/>
    <col min="5383" max="5383" width="10.125" style="45" customWidth="1"/>
    <col min="5384" max="5384" width="4.625" style="45" customWidth="1"/>
    <col min="5385" max="5386" width="17.75" style="45" customWidth="1"/>
    <col min="5387" max="5390" width="7.625" style="45" customWidth="1"/>
    <col min="5391" max="5391" width="8.125" style="45" customWidth="1"/>
    <col min="5392" max="5632" width="9" style="45"/>
    <col min="5633" max="5633" width="1" style="45" customWidth="1"/>
    <col min="5634" max="5634" width="5.125" style="45" customWidth="1"/>
    <col min="5635" max="5635" width="13.625" style="45" customWidth="1"/>
    <col min="5636" max="5636" width="10.125" style="45" customWidth="1"/>
    <col min="5637" max="5638" width="8.625" style="45" customWidth="1"/>
    <col min="5639" max="5639" width="10.125" style="45" customWidth="1"/>
    <col min="5640" max="5640" width="4.625" style="45" customWidth="1"/>
    <col min="5641" max="5642" width="17.75" style="45" customWidth="1"/>
    <col min="5643" max="5646" width="7.625" style="45" customWidth="1"/>
    <col min="5647" max="5647" width="8.125" style="45" customWidth="1"/>
    <col min="5648" max="5888" width="9" style="45"/>
    <col min="5889" max="5889" width="1" style="45" customWidth="1"/>
    <col min="5890" max="5890" width="5.125" style="45" customWidth="1"/>
    <col min="5891" max="5891" width="13.625" style="45" customWidth="1"/>
    <col min="5892" max="5892" width="10.125" style="45" customWidth="1"/>
    <col min="5893" max="5894" width="8.625" style="45" customWidth="1"/>
    <col min="5895" max="5895" width="10.125" style="45" customWidth="1"/>
    <col min="5896" max="5896" width="4.625" style="45" customWidth="1"/>
    <col min="5897" max="5898" width="17.75" style="45" customWidth="1"/>
    <col min="5899" max="5902" width="7.625" style="45" customWidth="1"/>
    <col min="5903" max="5903" width="8.125" style="45" customWidth="1"/>
    <col min="5904" max="6144" width="9" style="45"/>
    <col min="6145" max="6145" width="1" style="45" customWidth="1"/>
    <col min="6146" max="6146" width="5.125" style="45" customWidth="1"/>
    <col min="6147" max="6147" width="13.625" style="45" customWidth="1"/>
    <col min="6148" max="6148" width="10.125" style="45" customWidth="1"/>
    <col min="6149" max="6150" width="8.625" style="45" customWidth="1"/>
    <col min="6151" max="6151" width="10.125" style="45" customWidth="1"/>
    <col min="6152" max="6152" width="4.625" style="45" customWidth="1"/>
    <col min="6153" max="6154" width="17.75" style="45" customWidth="1"/>
    <col min="6155" max="6158" width="7.625" style="45" customWidth="1"/>
    <col min="6159" max="6159" width="8.125" style="45" customWidth="1"/>
    <col min="6160" max="6400" width="9" style="45"/>
    <col min="6401" max="6401" width="1" style="45" customWidth="1"/>
    <col min="6402" max="6402" width="5.125" style="45" customWidth="1"/>
    <col min="6403" max="6403" width="13.625" style="45" customWidth="1"/>
    <col min="6404" max="6404" width="10.125" style="45" customWidth="1"/>
    <col min="6405" max="6406" width="8.625" style="45" customWidth="1"/>
    <col min="6407" max="6407" width="10.125" style="45" customWidth="1"/>
    <col min="6408" max="6408" width="4.625" style="45" customWidth="1"/>
    <col min="6409" max="6410" width="17.75" style="45" customWidth="1"/>
    <col min="6411" max="6414" width="7.625" style="45" customWidth="1"/>
    <col min="6415" max="6415" width="8.125" style="45" customWidth="1"/>
    <col min="6416" max="6656" width="9" style="45"/>
    <col min="6657" max="6657" width="1" style="45" customWidth="1"/>
    <col min="6658" max="6658" width="5.125" style="45" customWidth="1"/>
    <col min="6659" max="6659" width="13.625" style="45" customWidth="1"/>
    <col min="6660" max="6660" width="10.125" style="45" customWidth="1"/>
    <col min="6661" max="6662" width="8.625" style="45" customWidth="1"/>
    <col min="6663" max="6663" width="10.125" style="45" customWidth="1"/>
    <col min="6664" max="6664" width="4.625" style="45" customWidth="1"/>
    <col min="6665" max="6666" width="17.75" style="45" customWidth="1"/>
    <col min="6667" max="6670" width="7.625" style="45" customWidth="1"/>
    <col min="6671" max="6671" width="8.125" style="45" customWidth="1"/>
    <col min="6672" max="6912" width="9" style="45"/>
    <col min="6913" max="6913" width="1" style="45" customWidth="1"/>
    <col min="6914" max="6914" width="5.125" style="45" customWidth="1"/>
    <col min="6915" max="6915" width="13.625" style="45" customWidth="1"/>
    <col min="6916" max="6916" width="10.125" style="45" customWidth="1"/>
    <col min="6917" max="6918" width="8.625" style="45" customWidth="1"/>
    <col min="6919" max="6919" width="10.125" style="45" customWidth="1"/>
    <col min="6920" max="6920" width="4.625" style="45" customWidth="1"/>
    <col min="6921" max="6922" width="17.75" style="45" customWidth="1"/>
    <col min="6923" max="6926" width="7.625" style="45" customWidth="1"/>
    <col min="6927" max="6927" width="8.125" style="45" customWidth="1"/>
    <col min="6928" max="7168" width="9" style="45"/>
    <col min="7169" max="7169" width="1" style="45" customWidth="1"/>
    <col min="7170" max="7170" width="5.125" style="45" customWidth="1"/>
    <col min="7171" max="7171" width="13.625" style="45" customWidth="1"/>
    <col min="7172" max="7172" width="10.125" style="45" customWidth="1"/>
    <col min="7173" max="7174" width="8.625" style="45" customWidth="1"/>
    <col min="7175" max="7175" width="10.125" style="45" customWidth="1"/>
    <col min="7176" max="7176" width="4.625" style="45" customWidth="1"/>
    <col min="7177" max="7178" width="17.75" style="45" customWidth="1"/>
    <col min="7179" max="7182" width="7.625" style="45" customWidth="1"/>
    <col min="7183" max="7183" width="8.125" style="45" customWidth="1"/>
    <col min="7184" max="7424" width="9" style="45"/>
    <col min="7425" max="7425" width="1" style="45" customWidth="1"/>
    <col min="7426" max="7426" width="5.125" style="45" customWidth="1"/>
    <col min="7427" max="7427" width="13.625" style="45" customWidth="1"/>
    <col min="7428" max="7428" width="10.125" style="45" customWidth="1"/>
    <col min="7429" max="7430" width="8.625" style="45" customWidth="1"/>
    <col min="7431" max="7431" width="10.125" style="45" customWidth="1"/>
    <col min="7432" max="7432" width="4.625" style="45" customWidth="1"/>
    <col min="7433" max="7434" width="17.75" style="45" customWidth="1"/>
    <col min="7435" max="7438" width="7.625" style="45" customWidth="1"/>
    <col min="7439" max="7439" width="8.125" style="45" customWidth="1"/>
    <col min="7440" max="7680" width="9" style="45"/>
    <col min="7681" max="7681" width="1" style="45" customWidth="1"/>
    <col min="7682" max="7682" width="5.125" style="45" customWidth="1"/>
    <col min="7683" max="7683" width="13.625" style="45" customWidth="1"/>
    <col min="7684" max="7684" width="10.125" style="45" customWidth="1"/>
    <col min="7685" max="7686" width="8.625" style="45" customWidth="1"/>
    <col min="7687" max="7687" width="10.125" style="45" customWidth="1"/>
    <col min="7688" max="7688" width="4.625" style="45" customWidth="1"/>
    <col min="7689" max="7690" width="17.75" style="45" customWidth="1"/>
    <col min="7691" max="7694" width="7.625" style="45" customWidth="1"/>
    <col min="7695" max="7695" width="8.125" style="45" customWidth="1"/>
    <col min="7696" max="7936" width="9" style="45"/>
    <col min="7937" max="7937" width="1" style="45" customWidth="1"/>
    <col min="7938" max="7938" width="5.125" style="45" customWidth="1"/>
    <col min="7939" max="7939" width="13.625" style="45" customWidth="1"/>
    <col min="7940" max="7940" width="10.125" style="45" customWidth="1"/>
    <col min="7941" max="7942" width="8.625" style="45" customWidth="1"/>
    <col min="7943" max="7943" width="10.125" style="45" customWidth="1"/>
    <col min="7944" max="7944" width="4.625" style="45" customWidth="1"/>
    <col min="7945" max="7946" width="17.75" style="45" customWidth="1"/>
    <col min="7947" max="7950" width="7.625" style="45" customWidth="1"/>
    <col min="7951" max="7951" width="8.125" style="45" customWidth="1"/>
    <col min="7952" max="8192" width="9" style="45"/>
    <col min="8193" max="8193" width="1" style="45" customWidth="1"/>
    <col min="8194" max="8194" width="5.125" style="45" customWidth="1"/>
    <col min="8195" max="8195" width="13.625" style="45" customWidth="1"/>
    <col min="8196" max="8196" width="10.125" style="45" customWidth="1"/>
    <col min="8197" max="8198" width="8.625" style="45" customWidth="1"/>
    <col min="8199" max="8199" width="10.125" style="45" customWidth="1"/>
    <col min="8200" max="8200" width="4.625" style="45" customWidth="1"/>
    <col min="8201" max="8202" width="17.75" style="45" customWidth="1"/>
    <col min="8203" max="8206" width="7.625" style="45" customWidth="1"/>
    <col min="8207" max="8207" width="8.125" style="45" customWidth="1"/>
    <col min="8208" max="8448" width="9" style="45"/>
    <col min="8449" max="8449" width="1" style="45" customWidth="1"/>
    <col min="8450" max="8450" width="5.125" style="45" customWidth="1"/>
    <col min="8451" max="8451" width="13.625" style="45" customWidth="1"/>
    <col min="8452" max="8452" width="10.125" style="45" customWidth="1"/>
    <col min="8453" max="8454" width="8.625" style="45" customWidth="1"/>
    <col min="8455" max="8455" width="10.125" style="45" customWidth="1"/>
    <col min="8456" max="8456" width="4.625" style="45" customWidth="1"/>
    <col min="8457" max="8458" width="17.75" style="45" customWidth="1"/>
    <col min="8459" max="8462" width="7.625" style="45" customWidth="1"/>
    <col min="8463" max="8463" width="8.125" style="45" customWidth="1"/>
    <col min="8464" max="8704" width="9" style="45"/>
    <col min="8705" max="8705" width="1" style="45" customWidth="1"/>
    <col min="8706" max="8706" width="5.125" style="45" customWidth="1"/>
    <col min="8707" max="8707" width="13.625" style="45" customWidth="1"/>
    <col min="8708" max="8708" width="10.125" style="45" customWidth="1"/>
    <col min="8709" max="8710" width="8.625" style="45" customWidth="1"/>
    <col min="8711" max="8711" width="10.125" style="45" customWidth="1"/>
    <col min="8712" max="8712" width="4.625" style="45" customWidth="1"/>
    <col min="8713" max="8714" width="17.75" style="45" customWidth="1"/>
    <col min="8715" max="8718" width="7.625" style="45" customWidth="1"/>
    <col min="8719" max="8719" width="8.125" style="45" customWidth="1"/>
    <col min="8720" max="8960" width="9" style="45"/>
    <col min="8961" max="8961" width="1" style="45" customWidth="1"/>
    <col min="8962" max="8962" width="5.125" style="45" customWidth="1"/>
    <col min="8963" max="8963" width="13.625" style="45" customWidth="1"/>
    <col min="8964" max="8964" width="10.125" style="45" customWidth="1"/>
    <col min="8965" max="8966" width="8.625" style="45" customWidth="1"/>
    <col min="8967" max="8967" width="10.125" style="45" customWidth="1"/>
    <col min="8968" max="8968" width="4.625" style="45" customWidth="1"/>
    <col min="8969" max="8970" width="17.75" style="45" customWidth="1"/>
    <col min="8971" max="8974" width="7.625" style="45" customWidth="1"/>
    <col min="8975" max="8975" width="8.125" style="45" customWidth="1"/>
    <col min="8976" max="9216" width="9" style="45"/>
    <col min="9217" max="9217" width="1" style="45" customWidth="1"/>
    <col min="9218" max="9218" width="5.125" style="45" customWidth="1"/>
    <col min="9219" max="9219" width="13.625" style="45" customWidth="1"/>
    <col min="9220" max="9220" width="10.125" style="45" customWidth="1"/>
    <col min="9221" max="9222" width="8.625" style="45" customWidth="1"/>
    <col min="9223" max="9223" width="10.125" style="45" customWidth="1"/>
    <col min="9224" max="9224" width="4.625" style="45" customWidth="1"/>
    <col min="9225" max="9226" width="17.75" style="45" customWidth="1"/>
    <col min="9227" max="9230" width="7.625" style="45" customWidth="1"/>
    <col min="9231" max="9231" width="8.125" style="45" customWidth="1"/>
    <col min="9232" max="9472" width="9" style="45"/>
    <col min="9473" max="9473" width="1" style="45" customWidth="1"/>
    <col min="9474" max="9474" width="5.125" style="45" customWidth="1"/>
    <col min="9475" max="9475" width="13.625" style="45" customWidth="1"/>
    <col min="9476" max="9476" width="10.125" style="45" customWidth="1"/>
    <col min="9477" max="9478" width="8.625" style="45" customWidth="1"/>
    <col min="9479" max="9479" width="10.125" style="45" customWidth="1"/>
    <col min="9480" max="9480" width="4.625" style="45" customWidth="1"/>
    <col min="9481" max="9482" width="17.75" style="45" customWidth="1"/>
    <col min="9483" max="9486" width="7.625" style="45" customWidth="1"/>
    <col min="9487" max="9487" width="8.125" style="45" customWidth="1"/>
    <col min="9488" max="9728" width="9" style="45"/>
    <col min="9729" max="9729" width="1" style="45" customWidth="1"/>
    <col min="9730" max="9730" width="5.125" style="45" customWidth="1"/>
    <col min="9731" max="9731" width="13.625" style="45" customWidth="1"/>
    <col min="9732" max="9732" width="10.125" style="45" customWidth="1"/>
    <col min="9733" max="9734" width="8.625" style="45" customWidth="1"/>
    <col min="9735" max="9735" width="10.125" style="45" customWidth="1"/>
    <col min="9736" max="9736" width="4.625" style="45" customWidth="1"/>
    <col min="9737" max="9738" width="17.75" style="45" customWidth="1"/>
    <col min="9739" max="9742" width="7.625" style="45" customWidth="1"/>
    <col min="9743" max="9743" width="8.125" style="45" customWidth="1"/>
    <col min="9744" max="9984" width="9" style="45"/>
    <col min="9985" max="9985" width="1" style="45" customWidth="1"/>
    <col min="9986" max="9986" width="5.125" style="45" customWidth="1"/>
    <col min="9987" max="9987" width="13.625" style="45" customWidth="1"/>
    <col min="9988" max="9988" width="10.125" style="45" customWidth="1"/>
    <col min="9989" max="9990" width="8.625" style="45" customWidth="1"/>
    <col min="9991" max="9991" width="10.125" style="45" customWidth="1"/>
    <col min="9992" max="9992" width="4.625" style="45" customWidth="1"/>
    <col min="9993" max="9994" width="17.75" style="45" customWidth="1"/>
    <col min="9995" max="9998" width="7.625" style="45" customWidth="1"/>
    <col min="9999" max="9999" width="8.125" style="45" customWidth="1"/>
    <col min="10000" max="10240" width="9" style="45"/>
    <col min="10241" max="10241" width="1" style="45" customWidth="1"/>
    <col min="10242" max="10242" width="5.125" style="45" customWidth="1"/>
    <col min="10243" max="10243" width="13.625" style="45" customWidth="1"/>
    <col min="10244" max="10244" width="10.125" style="45" customWidth="1"/>
    <col min="10245" max="10246" width="8.625" style="45" customWidth="1"/>
    <col min="10247" max="10247" width="10.125" style="45" customWidth="1"/>
    <col min="10248" max="10248" width="4.625" style="45" customWidth="1"/>
    <col min="10249" max="10250" width="17.75" style="45" customWidth="1"/>
    <col min="10251" max="10254" width="7.625" style="45" customWidth="1"/>
    <col min="10255" max="10255" width="8.125" style="45" customWidth="1"/>
    <col min="10256" max="10496" width="9" style="45"/>
    <col min="10497" max="10497" width="1" style="45" customWidth="1"/>
    <col min="10498" max="10498" width="5.125" style="45" customWidth="1"/>
    <col min="10499" max="10499" width="13.625" style="45" customWidth="1"/>
    <col min="10500" max="10500" width="10.125" style="45" customWidth="1"/>
    <col min="10501" max="10502" width="8.625" style="45" customWidth="1"/>
    <col min="10503" max="10503" width="10.125" style="45" customWidth="1"/>
    <col min="10504" max="10504" width="4.625" style="45" customWidth="1"/>
    <col min="10505" max="10506" width="17.75" style="45" customWidth="1"/>
    <col min="10507" max="10510" width="7.625" style="45" customWidth="1"/>
    <col min="10511" max="10511" width="8.125" style="45" customWidth="1"/>
    <col min="10512" max="10752" width="9" style="45"/>
    <col min="10753" max="10753" width="1" style="45" customWidth="1"/>
    <col min="10754" max="10754" width="5.125" style="45" customWidth="1"/>
    <col min="10755" max="10755" width="13.625" style="45" customWidth="1"/>
    <col min="10756" max="10756" width="10.125" style="45" customWidth="1"/>
    <col min="10757" max="10758" width="8.625" style="45" customWidth="1"/>
    <col min="10759" max="10759" width="10.125" style="45" customWidth="1"/>
    <col min="10760" max="10760" width="4.625" style="45" customWidth="1"/>
    <col min="10761" max="10762" width="17.75" style="45" customWidth="1"/>
    <col min="10763" max="10766" width="7.625" style="45" customWidth="1"/>
    <col min="10767" max="10767" width="8.125" style="45" customWidth="1"/>
    <col min="10768" max="11008" width="9" style="45"/>
    <col min="11009" max="11009" width="1" style="45" customWidth="1"/>
    <col min="11010" max="11010" width="5.125" style="45" customWidth="1"/>
    <col min="11011" max="11011" width="13.625" style="45" customWidth="1"/>
    <col min="11012" max="11012" width="10.125" style="45" customWidth="1"/>
    <col min="11013" max="11014" width="8.625" style="45" customWidth="1"/>
    <col min="11015" max="11015" width="10.125" style="45" customWidth="1"/>
    <col min="11016" max="11016" width="4.625" style="45" customWidth="1"/>
    <col min="11017" max="11018" width="17.75" style="45" customWidth="1"/>
    <col min="11019" max="11022" width="7.625" style="45" customWidth="1"/>
    <col min="11023" max="11023" width="8.125" style="45" customWidth="1"/>
    <col min="11024" max="11264" width="9" style="45"/>
    <col min="11265" max="11265" width="1" style="45" customWidth="1"/>
    <col min="11266" max="11266" width="5.125" style="45" customWidth="1"/>
    <col min="11267" max="11267" width="13.625" style="45" customWidth="1"/>
    <col min="11268" max="11268" width="10.125" style="45" customWidth="1"/>
    <col min="11269" max="11270" width="8.625" style="45" customWidth="1"/>
    <col min="11271" max="11271" width="10.125" style="45" customWidth="1"/>
    <col min="11272" max="11272" width="4.625" style="45" customWidth="1"/>
    <col min="11273" max="11274" width="17.75" style="45" customWidth="1"/>
    <col min="11275" max="11278" width="7.625" style="45" customWidth="1"/>
    <col min="11279" max="11279" width="8.125" style="45" customWidth="1"/>
    <col min="11280" max="11520" width="9" style="45"/>
    <col min="11521" max="11521" width="1" style="45" customWidth="1"/>
    <col min="11522" max="11522" width="5.125" style="45" customWidth="1"/>
    <col min="11523" max="11523" width="13.625" style="45" customWidth="1"/>
    <col min="11524" max="11524" width="10.125" style="45" customWidth="1"/>
    <col min="11525" max="11526" width="8.625" style="45" customWidth="1"/>
    <col min="11527" max="11527" width="10.125" style="45" customWidth="1"/>
    <col min="11528" max="11528" width="4.625" style="45" customWidth="1"/>
    <col min="11529" max="11530" width="17.75" style="45" customWidth="1"/>
    <col min="11531" max="11534" width="7.625" style="45" customWidth="1"/>
    <col min="11535" max="11535" width="8.125" style="45" customWidth="1"/>
    <col min="11536" max="11776" width="9" style="45"/>
    <col min="11777" max="11777" width="1" style="45" customWidth="1"/>
    <col min="11778" max="11778" width="5.125" style="45" customWidth="1"/>
    <col min="11779" max="11779" width="13.625" style="45" customWidth="1"/>
    <col min="11780" max="11780" width="10.125" style="45" customWidth="1"/>
    <col min="11781" max="11782" width="8.625" style="45" customWidth="1"/>
    <col min="11783" max="11783" width="10.125" style="45" customWidth="1"/>
    <col min="11784" max="11784" width="4.625" style="45" customWidth="1"/>
    <col min="11785" max="11786" width="17.75" style="45" customWidth="1"/>
    <col min="11787" max="11790" width="7.625" style="45" customWidth="1"/>
    <col min="11791" max="11791" width="8.125" style="45" customWidth="1"/>
    <col min="11792" max="12032" width="9" style="45"/>
    <col min="12033" max="12033" width="1" style="45" customWidth="1"/>
    <col min="12034" max="12034" width="5.125" style="45" customWidth="1"/>
    <col min="12035" max="12035" width="13.625" style="45" customWidth="1"/>
    <col min="12036" max="12036" width="10.125" style="45" customWidth="1"/>
    <col min="12037" max="12038" width="8.625" style="45" customWidth="1"/>
    <col min="12039" max="12039" width="10.125" style="45" customWidth="1"/>
    <col min="12040" max="12040" width="4.625" style="45" customWidth="1"/>
    <col min="12041" max="12042" width="17.75" style="45" customWidth="1"/>
    <col min="12043" max="12046" width="7.625" style="45" customWidth="1"/>
    <col min="12047" max="12047" width="8.125" style="45" customWidth="1"/>
    <col min="12048" max="12288" width="9" style="45"/>
    <col min="12289" max="12289" width="1" style="45" customWidth="1"/>
    <col min="12290" max="12290" width="5.125" style="45" customWidth="1"/>
    <col min="12291" max="12291" width="13.625" style="45" customWidth="1"/>
    <col min="12292" max="12292" width="10.125" style="45" customWidth="1"/>
    <col min="12293" max="12294" width="8.625" style="45" customWidth="1"/>
    <col min="12295" max="12295" width="10.125" style="45" customWidth="1"/>
    <col min="12296" max="12296" width="4.625" style="45" customWidth="1"/>
    <col min="12297" max="12298" width="17.75" style="45" customWidth="1"/>
    <col min="12299" max="12302" width="7.625" style="45" customWidth="1"/>
    <col min="12303" max="12303" width="8.125" style="45" customWidth="1"/>
    <col min="12304" max="12544" width="9" style="45"/>
    <col min="12545" max="12545" width="1" style="45" customWidth="1"/>
    <col min="12546" max="12546" width="5.125" style="45" customWidth="1"/>
    <col min="12547" max="12547" width="13.625" style="45" customWidth="1"/>
    <col min="12548" max="12548" width="10.125" style="45" customWidth="1"/>
    <col min="12549" max="12550" width="8.625" style="45" customWidth="1"/>
    <col min="12551" max="12551" width="10.125" style="45" customWidth="1"/>
    <col min="12552" max="12552" width="4.625" style="45" customWidth="1"/>
    <col min="12553" max="12554" width="17.75" style="45" customWidth="1"/>
    <col min="12555" max="12558" width="7.625" style="45" customWidth="1"/>
    <col min="12559" max="12559" width="8.125" style="45" customWidth="1"/>
    <col min="12560" max="12800" width="9" style="45"/>
    <col min="12801" max="12801" width="1" style="45" customWidth="1"/>
    <col min="12802" max="12802" width="5.125" style="45" customWidth="1"/>
    <col min="12803" max="12803" width="13.625" style="45" customWidth="1"/>
    <col min="12804" max="12804" width="10.125" style="45" customWidth="1"/>
    <col min="12805" max="12806" width="8.625" style="45" customWidth="1"/>
    <col min="12807" max="12807" width="10.125" style="45" customWidth="1"/>
    <col min="12808" max="12808" width="4.625" style="45" customWidth="1"/>
    <col min="12809" max="12810" width="17.75" style="45" customWidth="1"/>
    <col min="12811" max="12814" width="7.625" style="45" customWidth="1"/>
    <col min="12815" max="12815" width="8.125" style="45" customWidth="1"/>
    <col min="12816" max="13056" width="9" style="45"/>
    <col min="13057" max="13057" width="1" style="45" customWidth="1"/>
    <col min="13058" max="13058" width="5.125" style="45" customWidth="1"/>
    <col min="13059" max="13059" width="13.625" style="45" customWidth="1"/>
    <col min="13060" max="13060" width="10.125" style="45" customWidth="1"/>
    <col min="13061" max="13062" width="8.625" style="45" customWidth="1"/>
    <col min="13063" max="13063" width="10.125" style="45" customWidth="1"/>
    <col min="13064" max="13064" width="4.625" style="45" customWidth="1"/>
    <col min="13065" max="13066" width="17.75" style="45" customWidth="1"/>
    <col min="13067" max="13070" width="7.625" style="45" customWidth="1"/>
    <col min="13071" max="13071" width="8.125" style="45" customWidth="1"/>
    <col min="13072" max="13312" width="9" style="45"/>
    <col min="13313" max="13313" width="1" style="45" customWidth="1"/>
    <col min="13314" max="13314" width="5.125" style="45" customWidth="1"/>
    <col min="13315" max="13315" width="13.625" style="45" customWidth="1"/>
    <col min="13316" max="13316" width="10.125" style="45" customWidth="1"/>
    <col min="13317" max="13318" width="8.625" style="45" customWidth="1"/>
    <col min="13319" max="13319" width="10.125" style="45" customWidth="1"/>
    <col min="13320" max="13320" width="4.625" style="45" customWidth="1"/>
    <col min="13321" max="13322" width="17.75" style="45" customWidth="1"/>
    <col min="13323" max="13326" width="7.625" style="45" customWidth="1"/>
    <col min="13327" max="13327" width="8.125" style="45" customWidth="1"/>
    <col min="13328" max="13568" width="9" style="45"/>
    <col min="13569" max="13569" width="1" style="45" customWidth="1"/>
    <col min="13570" max="13570" width="5.125" style="45" customWidth="1"/>
    <col min="13571" max="13571" width="13.625" style="45" customWidth="1"/>
    <col min="13572" max="13572" width="10.125" style="45" customWidth="1"/>
    <col min="13573" max="13574" width="8.625" style="45" customWidth="1"/>
    <col min="13575" max="13575" width="10.125" style="45" customWidth="1"/>
    <col min="13576" max="13576" width="4.625" style="45" customWidth="1"/>
    <col min="13577" max="13578" width="17.75" style="45" customWidth="1"/>
    <col min="13579" max="13582" width="7.625" style="45" customWidth="1"/>
    <col min="13583" max="13583" width="8.125" style="45" customWidth="1"/>
    <col min="13584" max="13824" width="9" style="45"/>
    <col min="13825" max="13825" width="1" style="45" customWidth="1"/>
    <col min="13826" max="13826" width="5.125" style="45" customWidth="1"/>
    <col min="13827" max="13827" width="13.625" style="45" customWidth="1"/>
    <col min="13828" max="13828" width="10.125" style="45" customWidth="1"/>
    <col min="13829" max="13830" width="8.625" style="45" customWidth="1"/>
    <col min="13831" max="13831" width="10.125" style="45" customWidth="1"/>
    <col min="13832" max="13832" width="4.625" style="45" customWidth="1"/>
    <col min="13833" max="13834" width="17.75" style="45" customWidth="1"/>
    <col min="13835" max="13838" width="7.625" style="45" customWidth="1"/>
    <col min="13839" max="13839" width="8.125" style="45" customWidth="1"/>
    <col min="13840" max="14080" width="9" style="45"/>
    <col min="14081" max="14081" width="1" style="45" customWidth="1"/>
    <col min="14082" max="14082" width="5.125" style="45" customWidth="1"/>
    <col min="14083" max="14083" width="13.625" style="45" customWidth="1"/>
    <col min="14084" max="14084" width="10.125" style="45" customWidth="1"/>
    <col min="14085" max="14086" width="8.625" style="45" customWidth="1"/>
    <col min="14087" max="14087" width="10.125" style="45" customWidth="1"/>
    <col min="14088" max="14088" width="4.625" style="45" customWidth="1"/>
    <col min="14089" max="14090" width="17.75" style="45" customWidth="1"/>
    <col min="14091" max="14094" width="7.625" style="45" customWidth="1"/>
    <col min="14095" max="14095" width="8.125" style="45" customWidth="1"/>
    <col min="14096" max="14336" width="9" style="45"/>
    <col min="14337" max="14337" width="1" style="45" customWidth="1"/>
    <col min="14338" max="14338" width="5.125" style="45" customWidth="1"/>
    <col min="14339" max="14339" width="13.625" style="45" customWidth="1"/>
    <col min="14340" max="14340" width="10.125" style="45" customWidth="1"/>
    <col min="14341" max="14342" width="8.625" style="45" customWidth="1"/>
    <col min="14343" max="14343" width="10.125" style="45" customWidth="1"/>
    <col min="14344" max="14344" width="4.625" style="45" customWidth="1"/>
    <col min="14345" max="14346" width="17.75" style="45" customWidth="1"/>
    <col min="14347" max="14350" width="7.625" style="45" customWidth="1"/>
    <col min="14351" max="14351" width="8.125" style="45" customWidth="1"/>
    <col min="14352" max="14592" width="9" style="45"/>
    <col min="14593" max="14593" width="1" style="45" customWidth="1"/>
    <col min="14594" max="14594" width="5.125" style="45" customWidth="1"/>
    <col min="14595" max="14595" width="13.625" style="45" customWidth="1"/>
    <col min="14596" max="14596" width="10.125" style="45" customWidth="1"/>
    <col min="14597" max="14598" width="8.625" style="45" customWidth="1"/>
    <col min="14599" max="14599" width="10.125" style="45" customWidth="1"/>
    <col min="14600" max="14600" width="4.625" style="45" customWidth="1"/>
    <col min="14601" max="14602" width="17.75" style="45" customWidth="1"/>
    <col min="14603" max="14606" width="7.625" style="45" customWidth="1"/>
    <col min="14607" max="14607" width="8.125" style="45" customWidth="1"/>
    <col min="14608" max="14848" width="9" style="45"/>
    <col min="14849" max="14849" width="1" style="45" customWidth="1"/>
    <col min="14850" max="14850" width="5.125" style="45" customWidth="1"/>
    <col min="14851" max="14851" width="13.625" style="45" customWidth="1"/>
    <col min="14852" max="14852" width="10.125" style="45" customWidth="1"/>
    <col min="14853" max="14854" width="8.625" style="45" customWidth="1"/>
    <col min="14855" max="14855" width="10.125" style="45" customWidth="1"/>
    <col min="14856" max="14856" width="4.625" style="45" customWidth="1"/>
    <col min="14857" max="14858" width="17.75" style="45" customWidth="1"/>
    <col min="14859" max="14862" width="7.625" style="45" customWidth="1"/>
    <col min="14863" max="14863" width="8.125" style="45" customWidth="1"/>
    <col min="14864" max="15104" width="9" style="45"/>
    <col min="15105" max="15105" width="1" style="45" customWidth="1"/>
    <col min="15106" max="15106" width="5.125" style="45" customWidth="1"/>
    <col min="15107" max="15107" width="13.625" style="45" customWidth="1"/>
    <col min="15108" max="15108" width="10.125" style="45" customWidth="1"/>
    <col min="15109" max="15110" width="8.625" style="45" customWidth="1"/>
    <col min="15111" max="15111" width="10.125" style="45" customWidth="1"/>
    <col min="15112" max="15112" width="4.625" style="45" customWidth="1"/>
    <col min="15113" max="15114" width="17.75" style="45" customWidth="1"/>
    <col min="15115" max="15118" width="7.625" style="45" customWidth="1"/>
    <col min="15119" max="15119" width="8.125" style="45" customWidth="1"/>
    <col min="15120" max="15360" width="9" style="45"/>
    <col min="15361" max="15361" width="1" style="45" customWidth="1"/>
    <col min="15362" max="15362" width="5.125" style="45" customWidth="1"/>
    <col min="15363" max="15363" width="13.625" style="45" customWidth="1"/>
    <col min="15364" max="15364" width="10.125" style="45" customWidth="1"/>
    <col min="15365" max="15366" width="8.625" style="45" customWidth="1"/>
    <col min="15367" max="15367" width="10.125" style="45" customWidth="1"/>
    <col min="15368" max="15368" width="4.625" style="45" customWidth="1"/>
    <col min="15369" max="15370" width="17.75" style="45" customWidth="1"/>
    <col min="15371" max="15374" width="7.625" style="45" customWidth="1"/>
    <col min="15375" max="15375" width="8.125" style="45" customWidth="1"/>
    <col min="15376" max="15616" width="9" style="45"/>
    <col min="15617" max="15617" width="1" style="45" customWidth="1"/>
    <col min="15618" max="15618" width="5.125" style="45" customWidth="1"/>
    <col min="15619" max="15619" width="13.625" style="45" customWidth="1"/>
    <col min="15620" max="15620" width="10.125" style="45" customWidth="1"/>
    <col min="15621" max="15622" width="8.625" style="45" customWidth="1"/>
    <col min="15623" max="15623" width="10.125" style="45" customWidth="1"/>
    <col min="15624" max="15624" width="4.625" style="45" customWidth="1"/>
    <col min="15625" max="15626" width="17.75" style="45" customWidth="1"/>
    <col min="15627" max="15630" width="7.625" style="45" customWidth="1"/>
    <col min="15631" max="15631" width="8.125" style="45" customWidth="1"/>
    <col min="15632" max="15872" width="9" style="45"/>
    <col min="15873" max="15873" width="1" style="45" customWidth="1"/>
    <col min="15874" max="15874" width="5.125" style="45" customWidth="1"/>
    <col min="15875" max="15875" width="13.625" style="45" customWidth="1"/>
    <col min="15876" max="15876" width="10.125" style="45" customWidth="1"/>
    <col min="15877" max="15878" width="8.625" style="45" customWidth="1"/>
    <col min="15879" max="15879" width="10.125" style="45" customWidth="1"/>
    <col min="15880" max="15880" width="4.625" style="45" customWidth="1"/>
    <col min="15881" max="15882" width="17.75" style="45" customWidth="1"/>
    <col min="15883" max="15886" width="7.625" style="45" customWidth="1"/>
    <col min="15887" max="15887" width="8.125" style="45" customWidth="1"/>
    <col min="15888" max="16128" width="9" style="45"/>
    <col min="16129" max="16129" width="1" style="45" customWidth="1"/>
    <col min="16130" max="16130" width="5.125" style="45" customWidth="1"/>
    <col min="16131" max="16131" width="13.625" style="45" customWidth="1"/>
    <col min="16132" max="16132" width="10.125" style="45" customWidth="1"/>
    <col min="16133" max="16134" width="8.625" style="45" customWidth="1"/>
    <col min="16135" max="16135" width="10.125" style="45" customWidth="1"/>
    <col min="16136" max="16136" width="4.625" style="45" customWidth="1"/>
    <col min="16137" max="16138" width="17.75" style="45" customWidth="1"/>
    <col min="16139" max="16142" width="7.625" style="45" customWidth="1"/>
    <col min="16143" max="16143" width="8.125" style="45" customWidth="1"/>
    <col min="16144" max="16384" width="9" style="45"/>
  </cols>
  <sheetData>
    <row r="1" spans="3:29" ht="21" customHeight="1" x14ac:dyDescent="0.15">
      <c r="C1" s="277" t="s">
        <v>47</v>
      </c>
      <c r="D1" s="277"/>
      <c r="E1" s="277"/>
      <c r="F1" s="277"/>
      <c r="G1" s="277"/>
      <c r="H1" s="277"/>
      <c r="I1" s="277"/>
      <c r="J1" s="277"/>
      <c r="K1" s="277"/>
      <c r="L1" s="277"/>
      <c r="M1" s="277"/>
      <c r="N1" s="277"/>
      <c r="O1" s="50"/>
      <c r="P1" s="50"/>
      <c r="Q1" s="50"/>
      <c r="R1" s="50"/>
      <c r="S1" s="50"/>
      <c r="T1" s="50"/>
      <c r="U1" s="50"/>
      <c r="V1" s="50"/>
      <c r="W1" s="50"/>
      <c r="X1" s="50"/>
      <c r="Y1" s="50"/>
      <c r="Z1" s="50"/>
      <c r="AA1" s="50"/>
      <c r="AB1" s="50"/>
    </row>
    <row r="2" spans="3:29" ht="12.75" customHeight="1" x14ac:dyDescent="0.15">
      <c r="O2" s="50"/>
      <c r="P2" s="50"/>
      <c r="Q2" s="50"/>
      <c r="R2" s="50"/>
      <c r="S2" s="50"/>
      <c r="T2" s="50"/>
      <c r="U2" s="50"/>
      <c r="V2" s="50"/>
      <c r="W2" s="50"/>
      <c r="X2" s="50"/>
      <c r="Y2" s="50"/>
      <c r="Z2" s="50"/>
      <c r="AA2" s="50"/>
      <c r="AB2" s="50"/>
      <c r="AC2" s="46"/>
    </row>
    <row r="3" spans="3:29" s="55" customFormat="1" ht="17.25" customHeight="1" x14ac:dyDescent="0.15">
      <c r="C3" s="278"/>
      <c r="D3" s="280" t="s">
        <v>11</v>
      </c>
      <c r="E3" s="282" t="s">
        <v>46</v>
      </c>
      <c r="F3" s="284" t="s">
        <v>45</v>
      </c>
      <c r="G3" s="284" t="s">
        <v>44</v>
      </c>
      <c r="H3" s="284" t="s">
        <v>43</v>
      </c>
      <c r="I3" s="282" t="s">
        <v>42</v>
      </c>
      <c r="J3" s="286"/>
      <c r="K3" s="286"/>
      <c r="L3" s="280"/>
      <c r="M3" s="284" t="s">
        <v>41</v>
      </c>
      <c r="N3" s="287" t="s">
        <v>40</v>
      </c>
      <c r="O3" s="275"/>
      <c r="P3" s="276"/>
      <c r="Q3" s="276"/>
      <c r="R3" s="276"/>
      <c r="S3" s="276"/>
      <c r="T3" s="276"/>
      <c r="U3" s="276"/>
      <c r="V3" s="276"/>
      <c r="W3" s="276"/>
      <c r="X3" s="276"/>
      <c r="Y3" s="276"/>
      <c r="Z3" s="276"/>
      <c r="AA3" s="276"/>
      <c r="AB3" s="276"/>
      <c r="AC3" s="274"/>
    </row>
    <row r="4" spans="3:29" s="55" customFormat="1" ht="15.75" customHeight="1" x14ac:dyDescent="0.15">
      <c r="C4" s="279"/>
      <c r="D4" s="281"/>
      <c r="E4" s="283"/>
      <c r="F4" s="285"/>
      <c r="G4" s="285"/>
      <c r="H4" s="285"/>
      <c r="I4" s="67" t="s">
        <v>39</v>
      </c>
      <c r="J4" s="67" t="s">
        <v>38</v>
      </c>
      <c r="K4" s="67" t="s">
        <v>37</v>
      </c>
      <c r="L4" s="67" t="s">
        <v>36</v>
      </c>
      <c r="M4" s="285"/>
      <c r="N4" s="288"/>
      <c r="O4" s="275"/>
      <c r="P4" s="276"/>
      <c r="Q4" s="276"/>
      <c r="R4" s="276"/>
      <c r="S4" s="276"/>
      <c r="T4" s="276"/>
      <c r="U4" s="276"/>
      <c r="V4" s="61"/>
      <c r="W4" s="61"/>
      <c r="X4" s="62"/>
      <c r="Y4" s="62"/>
      <c r="Z4" s="61"/>
      <c r="AA4" s="61"/>
      <c r="AB4" s="61"/>
      <c r="AC4" s="274"/>
    </row>
    <row r="5" spans="3:29" s="55" customFormat="1" ht="21.95" customHeight="1" x14ac:dyDescent="0.15">
      <c r="C5" s="66"/>
      <c r="D5" s="65"/>
      <c r="E5" s="51"/>
      <c r="F5" s="51"/>
      <c r="G5" s="51"/>
      <c r="H5" s="51"/>
      <c r="I5" s="51"/>
      <c r="J5" s="51"/>
      <c r="K5" s="51"/>
      <c r="L5" s="51"/>
      <c r="M5" s="51"/>
      <c r="N5" s="64"/>
      <c r="O5" s="63"/>
      <c r="P5" s="61"/>
      <c r="Q5" s="61"/>
      <c r="R5" s="61"/>
      <c r="S5" s="61"/>
      <c r="T5" s="61"/>
      <c r="U5" s="61"/>
      <c r="V5" s="61"/>
      <c r="W5" s="61"/>
      <c r="X5" s="62"/>
      <c r="Y5" s="62"/>
      <c r="Z5" s="61"/>
      <c r="AA5" s="61"/>
      <c r="AB5" s="61"/>
      <c r="AC5" s="60"/>
    </row>
    <row r="6" spans="3:29" s="55" customFormat="1" ht="21.95" customHeight="1" x14ac:dyDescent="0.15">
      <c r="C6" s="51"/>
      <c r="D6" s="52"/>
      <c r="E6" s="52"/>
      <c r="F6" s="51"/>
      <c r="G6" s="51"/>
      <c r="H6" s="51"/>
      <c r="I6" s="52"/>
      <c r="J6" s="52"/>
      <c r="K6" s="51"/>
      <c r="L6" s="51"/>
      <c r="M6" s="51"/>
      <c r="N6" s="59"/>
      <c r="O6" s="54"/>
      <c r="P6" s="53"/>
      <c r="Q6" s="53"/>
      <c r="R6" s="53"/>
      <c r="S6" s="53"/>
      <c r="T6" s="53"/>
      <c r="U6" s="54"/>
      <c r="V6" s="53"/>
      <c r="W6" s="53"/>
      <c r="X6" s="53"/>
      <c r="Y6" s="53"/>
      <c r="Z6" s="54"/>
      <c r="AA6" s="54"/>
      <c r="AB6" s="53"/>
      <c r="AC6" s="56"/>
    </row>
    <row r="7" spans="3:29" ht="21.95" customHeight="1" x14ac:dyDescent="0.15">
      <c r="C7" s="51"/>
      <c r="D7" s="52"/>
      <c r="E7" s="52"/>
      <c r="F7" s="51"/>
      <c r="G7" s="51"/>
      <c r="H7" s="51"/>
      <c r="I7" s="52"/>
      <c r="J7" s="52"/>
      <c r="K7" s="51"/>
      <c r="L7" s="51"/>
      <c r="M7" s="51"/>
      <c r="N7" s="59"/>
      <c r="O7" s="54"/>
      <c r="P7" s="53"/>
      <c r="Q7" s="53"/>
      <c r="R7" s="53"/>
      <c r="S7" s="53"/>
      <c r="T7" s="53"/>
      <c r="U7" s="54"/>
      <c r="V7" s="53"/>
      <c r="W7" s="53"/>
      <c r="X7" s="53"/>
      <c r="Y7" s="53"/>
      <c r="Z7" s="54"/>
      <c r="AA7" s="54"/>
      <c r="AB7" s="53"/>
      <c r="AC7" s="56"/>
    </row>
    <row r="8" spans="3:29" ht="21.95" customHeight="1" x14ac:dyDescent="0.15">
      <c r="C8" s="51"/>
      <c r="D8" s="52"/>
      <c r="E8" s="52"/>
      <c r="F8" s="51"/>
      <c r="G8" s="51"/>
      <c r="H8" s="51"/>
      <c r="I8" s="52"/>
      <c r="J8" s="52"/>
      <c r="K8" s="51"/>
      <c r="L8" s="51"/>
      <c r="M8" s="51"/>
      <c r="N8" s="59"/>
      <c r="O8" s="54"/>
      <c r="P8" s="53"/>
      <c r="Q8" s="53"/>
      <c r="R8" s="53"/>
      <c r="S8" s="53"/>
      <c r="T8" s="53"/>
      <c r="U8" s="54"/>
      <c r="V8" s="53"/>
      <c r="W8" s="53"/>
      <c r="X8" s="58"/>
      <c r="Y8" s="53"/>
      <c r="Z8" s="54"/>
      <c r="AA8" s="54"/>
      <c r="AB8" s="53"/>
      <c r="AC8" s="56"/>
    </row>
    <row r="9" spans="3:29" s="55" customFormat="1" ht="21.95" customHeight="1" x14ac:dyDescent="0.15">
      <c r="C9" s="51"/>
      <c r="D9" s="52"/>
      <c r="E9" s="52"/>
      <c r="F9" s="51"/>
      <c r="G9" s="51"/>
      <c r="H9" s="51"/>
      <c r="I9" s="52"/>
      <c r="J9" s="52"/>
      <c r="K9" s="51"/>
      <c r="L9" s="51"/>
      <c r="M9" s="51"/>
      <c r="N9" s="57"/>
      <c r="O9" s="54"/>
      <c r="P9" s="53"/>
      <c r="Q9" s="53"/>
      <c r="R9" s="53"/>
      <c r="S9" s="53"/>
      <c r="T9" s="53"/>
      <c r="U9" s="54"/>
      <c r="V9" s="53"/>
      <c r="W9" s="53"/>
      <c r="X9" s="53"/>
      <c r="Y9" s="53"/>
      <c r="Z9" s="54"/>
      <c r="AA9" s="54"/>
      <c r="AB9" s="53"/>
      <c r="AC9" s="56"/>
    </row>
    <row r="10" spans="3:29" ht="21.95" customHeight="1" x14ac:dyDescent="0.15">
      <c r="C10" s="49"/>
      <c r="D10" s="47"/>
      <c r="E10" s="47"/>
      <c r="F10" s="47"/>
      <c r="G10" s="49"/>
      <c r="H10" s="47"/>
      <c r="I10" s="47"/>
      <c r="J10" s="52"/>
      <c r="K10" s="51"/>
      <c r="L10" s="51"/>
      <c r="M10" s="47"/>
      <c r="N10" s="48"/>
      <c r="O10" s="54"/>
      <c r="P10" s="53"/>
      <c r="Q10" s="53"/>
      <c r="R10" s="53"/>
      <c r="S10" s="53"/>
      <c r="T10" s="53"/>
      <c r="U10" s="54"/>
      <c r="V10" s="53"/>
      <c r="W10" s="53"/>
      <c r="X10" s="53"/>
      <c r="Y10" s="53"/>
      <c r="Z10" s="54"/>
      <c r="AA10" s="54"/>
      <c r="AB10" s="53"/>
      <c r="AC10" s="56"/>
    </row>
    <row r="11" spans="3:29" ht="21.95" customHeight="1" x14ac:dyDescent="0.15">
      <c r="C11" s="49"/>
      <c r="D11" s="47"/>
      <c r="E11" s="47"/>
      <c r="F11" s="47"/>
      <c r="G11" s="47"/>
      <c r="H11" s="47"/>
      <c r="I11" s="47"/>
      <c r="J11" s="47"/>
      <c r="K11" s="51"/>
      <c r="L11" s="51"/>
      <c r="M11" s="51"/>
      <c r="N11" s="48"/>
      <c r="O11" s="50"/>
      <c r="P11" s="50"/>
      <c r="Q11" s="50"/>
      <c r="R11" s="50"/>
      <c r="S11" s="50"/>
      <c r="T11" s="50"/>
      <c r="U11" s="50"/>
      <c r="V11" s="50"/>
      <c r="W11" s="50"/>
      <c r="X11" s="50"/>
      <c r="Y11" s="50"/>
      <c r="Z11" s="50"/>
      <c r="AA11" s="50"/>
      <c r="AB11" s="50"/>
      <c r="AC11" s="46"/>
    </row>
    <row r="12" spans="3:29" ht="21.95" customHeight="1" x14ac:dyDescent="0.15">
      <c r="C12" s="49"/>
      <c r="D12" s="47"/>
      <c r="E12" s="47"/>
      <c r="F12" s="47"/>
      <c r="G12" s="47"/>
      <c r="H12" s="47"/>
      <c r="I12" s="47"/>
      <c r="J12" s="47"/>
      <c r="K12" s="47"/>
      <c r="L12" s="47"/>
      <c r="M12" s="47"/>
      <c r="N12" s="48"/>
      <c r="O12" s="50"/>
      <c r="P12" s="50"/>
      <c r="Q12" s="50"/>
      <c r="R12" s="50"/>
      <c r="S12" s="50"/>
      <c r="T12" s="50"/>
      <c r="U12" s="50"/>
      <c r="V12" s="50"/>
      <c r="W12" s="50"/>
      <c r="X12" s="50"/>
      <c r="Y12" s="50"/>
      <c r="Z12" s="50"/>
      <c r="AA12" s="50"/>
      <c r="AB12" s="50"/>
    </row>
    <row r="13" spans="3:29" ht="21.95" customHeight="1" x14ac:dyDescent="0.15">
      <c r="C13" s="49"/>
      <c r="D13" s="47"/>
      <c r="E13" s="47"/>
      <c r="F13" s="49"/>
      <c r="G13" s="47"/>
      <c r="H13" s="49"/>
      <c r="I13" s="52"/>
      <c r="J13" s="52"/>
      <c r="K13" s="51"/>
      <c r="L13" s="51"/>
      <c r="M13" s="47"/>
      <c r="N13" s="48"/>
      <c r="O13" s="50"/>
      <c r="P13" s="50"/>
      <c r="Q13" s="50"/>
      <c r="R13" s="50"/>
      <c r="S13" s="50"/>
      <c r="T13" s="50"/>
      <c r="U13" s="50"/>
      <c r="V13" s="50"/>
      <c r="W13" s="50"/>
      <c r="X13" s="50"/>
      <c r="Y13" s="50"/>
      <c r="Z13" s="50"/>
      <c r="AA13" s="50"/>
      <c r="AB13" s="50"/>
    </row>
    <row r="14" spans="3:29" ht="21.95" customHeight="1" x14ac:dyDescent="0.15">
      <c r="C14" s="47"/>
      <c r="D14" s="47"/>
      <c r="E14" s="47"/>
      <c r="F14" s="47"/>
      <c r="G14" s="47"/>
      <c r="H14" s="47"/>
      <c r="I14" s="47"/>
      <c r="J14" s="47"/>
      <c r="K14" s="47"/>
      <c r="L14" s="47"/>
      <c r="M14" s="47"/>
      <c r="N14" s="48"/>
      <c r="O14" s="50"/>
      <c r="P14" s="50"/>
      <c r="Q14" s="50"/>
      <c r="R14" s="50"/>
      <c r="S14" s="50"/>
      <c r="T14" s="50"/>
      <c r="U14" s="50"/>
      <c r="V14" s="50"/>
      <c r="W14" s="50"/>
      <c r="X14" s="50"/>
      <c r="Y14" s="50"/>
      <c r="Z14" s="50"/>
      <c r="AA14" s="50"/>
      <c r="AB14" s="50"/>
    </row>
    <row r="15" spans="3:29" ht="21.95" customHeight="1" x14ac:dyDescent="0.15">
      <c r="C15" s="49"/>
      <c r="D15" s="47"/>
      <c r="E15" s="47"/>
      <c r="F15" s="47"/>
      <c r="G15" s="47"/>
      <c r="H15" s="47"/>
      <c r="I15" s="47"/>
      <c r="J15" s="47"/>
      <c r="K15" s="47"/>
      <c r="L15" s="47"/>
      <c r="M15" s="47"/>
      <c r="N15" s="48"/>
    </row>
    <row r="16" spans="3:29" ht="21.95" customHeight="1" x14ac:dyDescent="0.15">
      <c r="C16" s="47"/>
      <c r="D16" s="47"/>
      <c r="E16" s="47"/>
      <c r="F16" s="47"/>
      <c r="G16" s="47"/>
      <c r="H16" s="47"/>
      <c r="I16" s="47"/>
      <c r="J16" s="47"/>
      <c r="K16" s="47"/>
      <c r="L16" s="47"/>
      <c r="M16" s="47"/>
      <c r="N16" s="48"/>
    </row>
    <row r="17" spans="3:14" ht="21.95" customHeight="1" x14ac:dyDescent="0.15">
      <c r="C17" s="47"/>
      <c r="D17" s="47"/>
      <c r="E17" s="47"/>
      <c r="F17" s="47"/>
      <c r="G17" s="47"/>
      <c r="H17" s="47"/>
      <c r="I17" s="47"/>
      <c r="J17" s="47"/>
      <c r="K17" s="47"/>
      <c r="L17" s="47"/>
      <c r="M17" s="47"/>
      <c r="N17" s="48"/>
    </row>
    <row r="18" spans="3:14" ht="21.95" customHeight="1" x14ac:dyDescent="0.15">
      <c r="C18" s="47"/>
      <c r="D18" s="47"/>
      <c r="E18" s="47"/>
      <c r="F18" s="47"/>
      <c r="G18" s="47"/>
      <c r="H18" s="47"/>
      <c r="I18" s="47"/>
      <c r="J18" s="47"/>
      <c r="K18" s="47"/>
      <c r="L18" s="47"/>
      <c r="M18" s="47"/>
      <c r="N18" s="48"/>
    </row>
    <row r="19" spans="3:14" ht="21.95" customHeight="1" x14ac:dyDescent="0.15">
      <c r="C19" s="47"/>
      <c r="D19" s="47"/>
      <c r="E19" s="47"/>
      <c r="F19" s="47"/>
      <c r="G19" s="47"/>
      <c r="H19" s="47"/>
      <c r="I19" s="47"/>
      <c r="J19" s="47"/>
      <c r="K19" s="47"/>
      <c r="L19" s="47"/>
      <c r="M19" s="47"/>
      <c r="N19" s="48"/>
    </row>
    <row r="20" spans="3:14" ht="21.95" customHeight="1" x14ac:dyDescent="0.15">
      <c r="C20" s="47"/>
      <c r="D20" s="47"/>
      <c r="E20" s="47"/>
      <c r="F20" s="47"/>
      <c r="G20" s="47"/>
      <c r="H20" s="47"/>
      <c r="I20" s="47"/>
      <c r="J20" s="47"/>
      <c r="K20" s="47"/>
      <c r="L20" s="47"/>
      <c r="M20" s="47"/>
      <c r="N20" s="48"/>
    </row>
    <row r="21" spans="3:14" ht="21.95" customHeight="1" x14ac:dyDescent="0.15">
      <c r="C21" s="47"/>
      <c r="D21" s="47"/>
      <c r="E21" s="47"/>
      <c r="F21" s="47"/>
      <c r="G21" s="47"/>
      <c r="H21" s="47"/>
      <c r="I21" s="47"/>
      <c r="J21" s="47"/>
      <c r="K21" s="47"/>
      <c r="L21" s="47"/>
      <c r="M21" s="47"/>
      <c r="N21" s="48"/>
    </row>
    <row r="22" spans="3:14" ht="21.95" customHeight="1" x14ac:dyDescent="0.15">
      <c r="C22" s="47"/>
      <c r="D22" s="47"/>
      <c r="E22" s="47"/>
      <c r="F22" s="47"/>
      <c r="G22" s="47"/>
      <c r="H22" s="47"/>
      <c r="I22" s="47"/>
      <c r="J22" s="47"/>
      <c r="K22" s="47"/>
      <c r="L22" s="47"/>
      <c r="M22" s="47"/>
      <c r="N22" s="48"/>
    </row>
    <row r="23" spans="3:14" ht="21.95" customHeight="1" x14ac:dyDescent="0.15">
      <c r="C23" s="47"/>
      <c r="D23" s="47"/>
      <c r="E23" s="47"/>
      <c r="F23" s="47"/>
      <c r="G23" s="47"/>
      <c r="H23" s="47"/>
      <c r="I23" s="47"/>
      <c r="J23" s="47"/>
      <c r="K23" s="47"/>
      <c r="L23" s="47"/>
      <c r="M23" s="47"/>
      <c r="N23" s="47"/>
    </row>
    <row r="24" spans="3:14" ht="21.95" customHeight="1" x14ac:dyDescent="0.15">
      <c r="C24" s="47"/>
      <c r="D24" s="47"/>
      <c r="E24" s="47"/>
      <c r="F24" s="47"/>
      <c r="G24" s="47"/>
      <c r="H24" s="47"/>
      <c r="I24" s="47"/>
      <c r="J24" s="47"/>
      <c r="K24" s="47"/>
      <c r="L24" s="47"/>
      <c r="M24" s="47"/>
      <c r="N24" s="47"/>
    </row>
    <row r="25" spans="3:14" ht="21.95" customHeight="1" x14ac:dyDescent="0.15">
      <c r="C25" s="47"/>
      <c r="D25" s="47"/>
      <c r="E25" s="47"/>
      <c r="F25" s="47"/>
      <c r="G25" s="47"/>
      <c r="H25" s="47"/>
      <c r="I25" s="47"/>
      <c r="J25" s="47"/>
      <c r="K25" s="47"/>
      <c r="L25" s="47"/>
      <c r="M25" s="47"/>
      <c r="N25" s="47"/>
    </row>
    <row r="26" spans="3:14" ht="21.95" customHeight="1" x14ac:dyDescent="0.15">
      <c r="C26" s="46"/>
      <c r="D26" s="46"/>
      <c r="E26" s="46"/>
      <c r="F26" s="46"/>
      <c r="G26" s="46"/>
      <c r="H26" s="46"/>
      <c r="I26" s="46"/>
      <c r="J26" s="46"/>
      <c r="K26" s="46" t="s">
        <v>35</v>
      </c>
      <c r="L26" s="46"/>
      <c r="M26" s="46"/>
      <c r="N26" s="46"/>
    </row>
    <row r="27" spans="3:14" ht="21.95" customHeight="1" x14ac:dyDescent="0.15">
      <c r="C27" s="46"/>
      <c r="D27" s="46"/>
      <c r="E27" s="46"/>
      <c r="F27" s="46"/>
      <c r="G27" s="46"/>
      <c r="H27" s="46"/>
      <c r="I27" s="46"/>
      <c r="J27" s="46"/>
      <c r="K27" s="46"/>
      <c r="L27" s="46"/>
      <c r="M27" s="46"/>
      <c r="N27" s="46"/>
    </row>
    <row r="28" spans="3:14" ht="21.95" customHeight="1" x14ac:dyDescent="0.15">
      <c r="C28" s="46"/>
      <c r="D28" s="46"/>
      <c r="E28" s="46"/>
      <c r="F28" s="46"/>
      <c r="G28" s="46"/>
      <c r="H28" s="46"/>
      <c r="I28" s="46"/>
      <c r="J28" s="46"/>
      <c r="K28" s="46"/>
      <c r="L28" s="46"/>
      <c r="M28" s="46"/>
      <c r="N28" s="46"/>
    </row>
    <row r="29" spans="3:14" ht="21.95" customHeight="1" x14ac:dyDescent="0.15">
      <c r="C29" s="46"/>
      <c r="D29" s="46"/>
      <c r="E29" s="46"/>
      <c r="F29" s="46"/>
      <c r="G29" s="46"/>
      <c r="H29" s="46"/>
      <c r="I29" s="46"/>
      <c r="J29" s="46"/>
      <c r="K29" s="46"/>
      <c r="L29" s="46"/>
      <c r="M29" s="46"/>
      <c r="N29" s="46"/>
    </row>
    <row r="30" spans="3:14" ht="21.95" customHeight="1" x14ac:dyDescent="0.15">
      <c r="C30" s="46"/>
      <c r="D30" s="46"/>
      <c r="E30" s="46"/>
      <c r="F30" s="46"/>
      <c r="G30" s="46"/>
      <c r="H30" s="46"/>
      <c r="I30" s="46"/>
      <c r="J30" s="46"/>
      <c r="K30" s="46"/>
      <c r="L30" s="46"/>
      <c r="M30" s="46"/>
      <c r="N30" s="46"/>
    </row>
    <row r="31" spans="3:14" ht="21.95" customHeight="1" x14ac:dyDescent="0.15">
      <c r="C31" s="46"/>
      <c r="D31" s="46"/>
      <c r="E31" s="46"/>
      <c r="F31" s="46"/>
      <c r="G31" s="46"/>
      <c r="H31" s="46"/>
      <c r="I31" s="46"/>
      <c r="J31" s="46"/>
      <c r="K31" s="46"/>
      <c r="L31" s="46"/>
      <c r="M31" s="46"/>
      <c r="N31" s="46"/>
    </row>
    <row r="32" spans="3:14" ht="21.95" customHeight="1" x14ac:dyDescent="0.15">
      <c r="C32" s="46"/>
      <c r="D32" s="46"/>
      <c r="E32" s="46"/>
      <c r="F32" s="46"/>
      <c r="G32" s="46"/>
      <c r="H32" s="46"/>
      <c r="I32" s="46"/>
      <c r="J32" s="46"/>
      <c r="K32" s="46"/>
      <c r="L32" s="46"/>
      <c r="M32" s="46"/>
      <c r="N32" s="46"/>
    </row>
    <row r="33" spans="3:14" ht="21.95" customHeight="1" x14ac:dyDescent="0.15">
      <c r="C33" s="46"/>
      <c r="D33" s="46"/>
      <c r="E33" s="46"/>
      <c r="F33" s="46"/>
      <c r="G33" s="46"/>
      <c r="H33" s="46"/>
      <c r="I33" s="46"/>
      <c r="J33" s="46"/>
      <c r="K33" s="46"/>
      <c r="L33" s="46"/>
      <c r="M33" s="46"/>
      <c r="N33" s="46"/>
    </row>
    <row r="34" spans="3:14" ht="21.95" customHeight="1" x14ac:dyDescent="0.15">
      <c r="C34" s="46"/>
      <c r="D34" s="46"/>
      <c r="E34" s="46"/>
      <c r="F34" s="46"/>
      <c r="G34" s="46"/>
      <c r="H34" s="46"/>
      <c r="I34" s="46"/>
      <c r="J34" s="46"/>
      <c r="K34" s="46"/>
      <c r="L34" s="46"/>
      <c r="M34" s="46"/>
      <c r="N34" s="46"/>
    </row>
    <row r="35" spans="3:14" ht="21.95" customHeight="1" x14ac:dyDescent="0.15">
      <c r="C35" s="46"/>
      <c r="D35" s="46"/>
      <c r="E35" s="46"/>
      <c r="F35" s="46"/>
      <c r="G35" s="46"/>
      <c r="H35" s="46"/>
      <c r="I35" s="46"/>
      <c r="J35" s="46"/>
      <c r="K35" s="46"/>
      <c r="L35" s="46"/>
      <c r="M35" s="46"/>
      <c r="N35" s="46"/>
    </row>
    <row r="36" spans="3:14" ht="21.95" customHeight="1" x14ac:dyDescent="0.15">
      <c r="C36" s="46"/>
      <c r="D36" s="46"/>
      <c r="E36" s="46"/>
      <c r="F36" s="46"/>
      <c r="G36" s="46"/>
      <c r="H36" s="46"/>
      <c r="I36" s="46"/>
      <c r="J36" s="46"/>
      <c r="K36" s="46"/>
      <c r="L36" s="46"/>
      <c r="M36" s="46"/>
      <c r="N36" s="46"/>
    </row>
    <row r="37" spans="3:14" ht="21.95" customHeight="1" x14ac:dyDescent="0.15"/>
    <row r="38" spans="3:14" ht="21.95" customHeight="1" x14ac:dyDescent="0.15"/>
    <row r="39" spans="3:14" ht="21.95" customHeight="1" x14ac:dyDescent="0.15"/>
    <row r="40" spans="3:14" ht="21.95" customHeight="1" x14ac:dyDescent="0.15"/>
    <row r="41" spans="3:14" ht="21.95" customHeight="1" x14ac:dyDescent="0.15"/>
    <row r="42" spans="3:14" ht="21.95" customHeight="1" x14ac:dyDescent="0.15"/>
    <row r="43" spans="3:14" ht="21.95" customHeight="1" x14ac:dyDescent="0.15"/>
    <row r="44" spans="3:14" ht="21.95" customHeight="1" x14ac:dyDescent="0.15"/>
    <row r="45" spans="3:14" ht="21.95" customHeight="1" x14ac:dyDescent="0.15"/>
    <row r="46" spans="3:14" ht="21.95" customHeight="1" x14ac:dyDescent="0.15"/>
    <row r="47" spans="3:14" ht="21.95" customHeight="1" x14ac:dyDescent="0.15"/>
    <row r="48" spans="3:14"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sheetData>
  <mergeCells count="16">
    <mergeCell ref="C1:N1"/>
    <mergeCell ref="C3:C4"/>
    <mergeCell ref="D3:D4"/>
    <mergeCell ref="E3:E4"/>
    <mergeCell ref="F3:F4"/>
    <mergeCell ref="G3:G4"/>
    <mergeCell ref="H3:H4"/>
    <mergeCell ref="I3:L3"/>
    <mergeCell ref="M3:M4"/>
    <mergeCell ref="N3:N4"/>
    <mergeCell ref="AC3:AC4"/>
    <mergeCell ref="O3:O4"/>
    <mergeCell ref="P3:Q4"/>
    <mergeCell ref="R3:T4"/>
    <mergeCell ref="U3:U4"/>
    <mergeCell ref="V3:AB3"/>
  </mergeCells>
  <phoneticPr fontId="1"/>
  <printOptions horizontalCentered="1"/>
  <pageMargins left="0.59055118110236227" right="0.23622047244094491" top="0.98425196850393704" bottom="0.39370078740157483" header="0.51181102362204722" footer="0.51181102362204722"/>
  <pageSetup paperSize="9" scale="9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C9E5-64B6-4E6B-84C9-5CCB0BDFB36B}">
  <dimension ref="A1:I19"/>
  <sheetViews>
    <sheetView workbookViewId="0"/>
  </sheetViews>
  <sheetFormatPr defaultRowHeight="13.5" x14ac:dyDescent="0.15"/>
  <cols>
    <col min="1" max="1" width="15.25" customWidth="1"/>
    <col min="2" max="2" width="25" customWidth="1"/>
    <col min="3" max="3" width="17.625" customWidth="1"/>
    <col min="4" max="4" width="8" customWidth="1"/>
    <col min="5" max="5" width="10.75" customWidth="1"/>
    <col min="6" max="6" width="14.375" customWidth="1"/>
    <col min="7" max="7" width="11.875" customWidth="1"/>
    <col min="8" max="8" width="10.125" customWidth="1"/>
  </cols>
  <sheetData>
    <row r="1" spans="1:9" ht="14.25" thickBot="1" x14ac:dyDescent="0.2">
      <c r="B1" s="198"/>
      <c r="C1" s="192" t="s">
        <v>1</v>
      </c>
      <c r="D1" s="192"/>
      <c r="E1" s="192"/>
      <c r="F1" s="192"/>
      <c r="G1" s="193"/>
    </row>
    <row r="2" spans="1:9" x14ac:dyDescent="0.15">
      <c r="B2" s="199" t="s">
        <v>0</v>
      </c>
      <c r="C2" s="200" t="s">
        <v>48</v>
      </c>
      <c r="D2" s="194"/>
      <c r="E2" s="194"/>
      <c r="F2" s="194"/>
      <c r="G2" s="194"/>
    </row>
    <row r="3" spans="1:9" ht="30" customHeight="1" x14ac:dyDescent="0.15">
      <c r="A3">
        <v>511100205</v>
      </c>
      <c r="B3" s="201" t="s">
        <v>80</v>
      </c>
      <c r="C3" s="202">
        <v>0.13</v>
      </c>
      <c r="D3" s="195"/>
      <c r="E3" s="196"/>
      <c r="F3" s="197"/>
      <c r="G3" s="197"/>
      <c r="I3" s="144"/>
    </row>
    <row r="4" spans="1:9" ht="30" customHeight="1" x14ac:dyDescent="0.15">
      <c r="A4">
        <v>242300000</v>
      </c>
      <c r="B4" s="201" t="s">
        <v>81</v>
      </c>
      <c r="C4" s="202">
        <v>14.7</v>
      </c>
      <c r="D4" s="195"/>
      <c r="E4" s="196"/>
      <c r="F4" s="197"/>
      <c r="G4" s="197"/>
      <c r="I4" s="144"/>
    </row>
    <row r="5" spans="1:9" ht="30" customHeight="1" x14ac:dyDescent="0.15">
      <c r="A5">
        <v>242913000</v>
      </c>
      <c r="B5" s="201" t="s">
        <v>84</v>
      </c>
      <c r="C5" s="202">
        <v>2.5499999999999998</v>
      </c>
      <c r="D5" s="195"/>
      <c r="E5" s="196"/>
      <c r="F5" s="197"/>
      <c r="G5" s="197"/>
      <c r="I5" s="144"/>
    </row>
    <row r="6" spans="1:9" ht="30" customHeight="1" x14ac:dyDescent="0.15">
      <c r="A6">
        <v>242912000</v>
      </c>
      <c r="B6" s="201" t="s">
        <v>85</v>
      </c>
      <c r="C6" s="202">
        <v>400</v>
      </c>
      <c r="D6" s="195"/>
      <c r="E6" s="196"/>
      <c r="F6" s="197"/>
      <c r="G6" s="197"/>
      <c r="I6" s="144"/>
    </row>
    <row r="7" spans="1:9" ht="30" customHeight="1" x14ac:dyDescent="0.15">
      <c r="B7" s="201"/>
      <c r="C7" s="202"/>
      <c r="D7" s="195"/>
      <c r="E7" s="196"/>
      <c r="F7" s="197"/>
      <c r="G7" s="197"/>
      <c r="I7" s="144"/>
    </row>
    <row r="8" spans="1:9" ht="30" customHeight="1" x14ac:dyDescent="0.15">
      <c r="B8" s="201"/>
      <c r="C8" s="202"/>
      <c r="D8" s="195"/>
      <c r="E8" s="196"/>
      <c r="F8" s="197"/>
      <c r="G8" s="197"/>
      <c r="I8" s="144"/>
    </row>
    <row r="9" spans="1:9" ht="30" customHeight="1" x14ac:dyDescent="0.15">
      <c r="B9" s="201"/>
      <c r="C9" s="202"/>
      <c r="D9" s="195"/>
      <c r="E9" s="196"/>
      <c r="F9" s="197"/>
      <c r="G9" s="197"/>
      <c r="I9" s="144"/>
    </row>
    <row r="10" spans="1:9" ht="30" customHeight="1" x14ac:dyDescent="0.15">
      <c r="B10" s="201"/>
      <c r="C10" s="202"/>
      <c r="D10" s="195"/>
      <c r="E10" s="196"/>
      <c r="F10" s="11"/>
      <c r="G10" s="11"/>
      <c r="I10" s="144"/>
    </row>
    <row r="11" spans="1:9" ht="30" customHeight="1" x14ac:dyDescent="0.15">
      <c r="B11" s="203"/>
      <c r="C11" s="202"/>
      <c r="D11" s="195"/>
      <c r="E11" s="196"/>
      <c r="F11" s="11"/>
      <c r="G11" s="11"/>
      <c r="I11" s="144"/>
    </row>
    <row r="12" spans="1:9" ht="30" customHeight="1" x14ac:dyDescent="0.15">
      <c r="B12" s="203"/>
      <c r="C12" s="202"/>
      <c r="D12" s="195"/>
      <c r="E12" s="196"/>
      <c r="F12" s="11"/>
      <c r="G12" s="11"/>
      <c r="I12" s="144"/>
    </row>
    <row r="13" spans="1:9" ht="30" customHeight="1" x14ac:dyDescent="0.15">
      <c r="B13" s="203"/>
      <c r="C13" s="202"/>
      <c r="D13" s="195"/>
      <c r="E13" s="196"/>
      <c r="F13" s="11"/>
      <c r="G13" s="11"/>
      <c r="I13" s="144"/>
    </row>
    <row r="14" spans="1:9" ht="30" customHeight="1" thickBot="1" x14ac:dyDescent="0.2">
      <c r="B14" s="204"/>
      <c r="C14" s="205"/>
      <c r="D14" s="195"/>
      <c r="E14" s="196"/>
      <c r="F14" s="11"/>
      <c r="G14" s="11"/>
      <c r="I14" s="144"/>
    </row>
    <row r="15" spans="1:9" x14ac:dyDescent="0.15">
      <c r="B15">
        <v>1</v>
      </c>
      <c r="C15">
        <v>2</v>
      </c>
    </row>
    <row r="16" spans="1:9" x14ac:dyDescent="0.15">
      <c r="E16" s="144" t="s">
        <v>70</v>
      </c>
    </row>
    <row r="17" spans="1:7" ht="30.75" customHeight="1" x14ac:dyDescent="0.15">
      <c r="A17">
        <v>441111303</v>
      </c>
      <c r="B17" s="169" t="s">
        <v>76</v>
      </c>
      <c r="C17" s="2">
        <v>3.5200000000000002E-2</v>
      </c>
      <c r="D17" t="s">
        <v>75</v>
      </c>
      <c r="E17" s="206">
        <v>200</v>
      </c>
      <c r="F17" s="170">
        <f>C17*E17</f>
        <v>7.04</v>
      </c>
      <c r="G17" t="s">
        <v>69</v>
      </c>
    </row>
    <row r="18" spans="1:7" ht="25.5" customHeight="1" x14ac:dyDescent="0.15">
      <c r="A18">
        <v>441111402</v>
      </c>
      <c r="B18" s="169" t="s">
        <v>77</v>
      </c>
      <c r="C18" s="2">
        <v>0.13900000000000001</v>
      </c>
      <c r="D18" t="s">
        <v>75</v>
      </c>
      <c r="E18" s="206">
        <v>50</v>
      </c>
      <c r="F18" s="170">
        <f>C18*E18</f>
        <v>6.9500000000000011</v>
      </c>
      <c r="G18" t="s">
        <v>69</v>
      </c>
    </row>
    <row r="19" spans="1:7" ht="24" customHeight="1" x14ac:dyDescent="0.15">
      <c r="A19">
        <v>852211000</v>
      </c>
      <c r="B19" s="2" t="s">
        <v>68</v>
      </c>
      <c r="C19" s="2">
        <f>7.23/1000</f>
        <v>7.2300000000000003E-3</v>
      </c>
      <c r="D19" t="s">
        <v>69</v>
      </c>
      <c r="F19" s="171">
        <f>C19</f>
        <v>7.2300000000000003E-3</v>
      </c>
      <c r="G19"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CO2削減量</vt:lpstr>
      <vt:lpstr>機器一覧表 </vt:lpstr>
      <vt:lpstr>原単位</vt:lpstr>
      <vt:lpstr>原単位!①LDPE_低密度ポリエチレン</vt:lpstr>
      <vt:lpstr>CO2削減量!Print_Area</vt:lpstr>
      <vt:lpstr>'機器一覧表 '!Print_Area</vt:lpstr>
      <vt:lpstr>プラ種類</vt:lpstr>
      <vt:lpstr>原単位</vt:lpstr>
      <vt:lpstr>原単位非</vt:lpstr>
      <vt:lpstr>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足立原敬一</dc:creator>
  <cp:lastModifiedBy>fukuda</cp:lastModifiedBy>
  <cp:lastPrinted>2021-04-28T08:24:00Z</cp:lastPrinted>
  <dcterms:created xsi:type="dcterms:W3CDTF">2019-01-24T06:21:46Z</dcterms:created>
  <dcterms:modified xsi:type="dcterms:W3CDTF">2021-04-30T05:54:41Z</dcterms:modified>
</cp:coreProperties>
</file>